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Kotaro\Excel給与計算テンプレート\2026\"/>
    </mc:Choice>
  </mc:AlternateContent>
  <xr:revisionPtr revIDLastSave="0" documentId="13_ncr:1_{8DEE4E36-7A05-46B0-AD57-267E6156546E}" xr6:coauthVersionLast="47" xr6:coauthVersionMax="47" xr10:uidLastSave="{00000000-0000-0000-0000-000000000000}"/>
  <bookViews>
    <workbookView xWindow="38280" yWindow="-120" windowWidth="38640" windowHeight="21120" xr2:uid="{1C5AC218-49FE-4768-A646-42BCE5B92052}"/>
  </bookViews>
  <sheets>
    <sheet name="源泉徴収表" sheetId="1" r:id="rId1"/>
    <sheet name="賞与源泉徴収表" sheetId="2" r:id="rId2"/>
    <sheet name="【5名用】給与計算" sheetId="4" r:id="rId3"/>
    <sheet name="【5名用】賞与源泉計算" sheetId="3" r:id="rId4"/>
    <sheet name="【20名用】給与計算" sheetId="5" r:id="rId5"/>
    <sheet name="【20名用】賞与源泉計算" sheetId="6" r:id="rId6"/>
    <sheet name="【50名】給与計算" sheetId="7" r:id="rId7"/>
    <sheet name="【50名】賞与源泉計算" sheetId="8" r:id="rId8"/>
    <sheet name="【100名】給与計算" sheetId="9" r:id="rId9"/>
    <sheet name="【100名】賞与源泉計算" sheetId="10"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源泉徴収表!$B$1:$B$415</definedName>
    <definedName name="_xlnm.Print_Area" localSheetId="8">【100名】給与計算!$A$1:$DA$64</definedName>
    <definedName name="_xlnm.Print_Area" localSheetId="4">【20名用】給与計算!$A$1:$Y$65</definedName>
    <definedName name="_xlnm.Print_Area" localSheetId="6">【50名】給与計算!$A$1:$BC$65</definedName>
    <definedName name="_xlnm.Print_Area" localSheetId="2">【5名用】給与計算!$A$1:$J$65</definedName>
    <definedName name="_xlnm.Print_Titles" localSheetId="8">【100名】給与計算!$A:$B,【100名】給与計算!$1:$5</definedName>
    <definedName name="_xlnm.Print_Titles" localSheetId="4">【20名用】給与計算!$A:$B,【20名用】給与計算!$1:$5</definedName>
    <definedName name="_xlnm.Print_Titles" localSheetId="6">【50名】給与計算!$A:$B,【50名】給与計算!$1:$5</definedName>
    <definedName name="_xlnm.Print_Titles" localSheetId="2">【5名用】給与計算!$A:$B,【5名用】給与計算!$1:$5</definedName>
    <definedName name="社員マスター">OFFSET([1]社員マスター!$B$5,0,0,COUNTA([1]社員マスター!$B:$B),2)</definedName>
    <definedName name="都道府県名">[2]リスト!$F$4:$F$51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3" l="1"/>
  <c r="L7" i="3"/>
  <c r="K7" i="3"/>
  <c r="J7" i="3"/>
  <c r="I7" i="3"/>
  <c r="H7" i="3"/>
  <c r="G7" i="3"/>
  <c r="F7" i="3"/>
  <c r="M6" i="3"/>
  <c r="L6" i="3"/>
  <c r="K6" i="3"/>
  <c r="J6" i="3"/>
  <c r="I6" i="3"/>
  <c r="H6" i="3"/>
  <c r="G6" i="3"/>
  <c r="F6" i="3"/>
  <c r="M5" i="3"/>
  <c r="L5" i="3"/>
  <c r="K5" i="3"/>
  <c r="J5" i="3"/>
  <c r="I5" i="3"/>
  <c r="H5" i="3"/>
  <c r="G5" i="3"/>
  <c r="F5" i="3"/>
  <c r="M4" i="3"/>
  <c r="L4" i="3"/>
  <c r="K4" i="3"/>
  <c r="J4" i="3"/>
  <c r="I4" i="3"/>
  <c r="H4" i="3"/>
  <c r="G4" i="3"/>
  <c r="F4" i="3"/>
  <c r="M3" i="3"/>
  <c r="L3" i="3"/>
  <c r="K3" i="3"/>
  <c r="J3" i="3"/>
  <c r="I3" i="3"/>
  <c r="H3" i="3"/>
  <c r="G3" i="3"/>
  <c r="F3" i="3"/>
  <c r="M22" i="6"/>
  <c r="L22" i="6"/>
  <c r="K22" i="6"/>
  <c r="J22" i="6"/>
  <c r="I22" i="6"/>
  <c r="H22" i="6"/>
  <c r="G22" i="6"/>
  <c r="F22" i="6"/>
  <c r="M21" i="6"/>
  <c r="L21" i="6"/>
  <c r="K21" i="6"/>
  <c r="J21" i="6"/>
  <c r="I21" i="6"/>
  <c r="H21" i="6"/>
  <c r="G21" i="6"/>
  <c r="F21" i="6"/>
  <c r="M20" i="6"/>
  <c r="L20" i="6"/>
  <c r="K20" i="6"/>
  <c r="J20" i="6"/>
  <c r="I20" i="6"/>
  <c r="H20" i="6"/>
  <c r="G20" i="6"/>
  <c r="F20" i="6"/>
  <c r="M19" i="6"/>
  <c r="L19" i="6"/>
  <c r="K19" i="6"/>
  <c r="J19" i="6"/>
  <c r="I19" i="6"/>
  <c r="H19" i="6"/>
  <c r="G19" i="6"/>
  <c r="F19" i="6"/>
  <c r="M18" i="6"/>
  <c r="L18" i="6"/>
  <c r="K18" i="6"/>
  <c r="J18" i="6"/>
  <c r="I18" i="6"/>
  <c r="H18" i="6"/>
  <c r="G18" i="6"/>
  <c r="F18" i="6"/>
  <c r="M17" i="6"/>
  <c r="L17" i="6"/>
  <c r="K17" i="6"/>
  <c r="J17" i="6"/>
  <c r="I17" i="6"/>
  <c r="H17" i="6"/>
  <c r="G17" i="6"/>
  <c r="F17" i="6"/>
  <c r="M16" i="6"/>
  <c r="L16" i="6"/>
  <c r="K16" i="6"/>
  <c r="J16" i="6"/>
  <c r="I16" i="6"/>
  <c r="H16" i="6"/>
  <c r="G16" i="6"/>
  <c r="F16" i="6"/>
  <c r="M15" i="6"/>
  <c r="L15" i="6"/>
  <c r="K15" i="6"/>
  <c r="J15" i="6"/>
  <c r="I15" i="6"/>
  <c r="H15" i="6"/>
  <c r="G15" i="6"/>
  <c r="F15" i="6"/>
  <c r="M14" i="6"/>
  <c r="L14" i="6"/>
  <c r="K14" i="6"/>
  <c r="J14" i="6"/>
  <c r="I14" i="6"/>
  <c r="H14" i="6"/>
  <c r="G14" i="6"/>
  <c r="F14" i="6"/>
  <c r="M13" i="6"/>
  <c r="L13" i="6"/>
  <c r="K13" i="6"/>
  <c r="J13" i="6"/>
  <c r="I13" i="6"/>
  <c r="H13" i="6"/>
  <c r="G13" i="6"/>
  <c r="F13" i="6"/>
  <c r="M12" i="6"/>
  <c r="L12" i="6"/>
  <c r="K12" i="6"/>
  <c r="J12" i="6"/>
  <c r="I12" i="6"/>
  <c r="H12" i="6"/>
  <c r="G12" i="6"/>
  <c r="F12" i="6"/>
  <c r="M11" i="6"/>
  <c r="L11" i="6"/>
  <c r="K11" i="6"/>
  <c r="J11" i="6"/>
  <c r="I11" i="6"/>
  <c r="H11" i="6"/>
  <c r="G11" i="6"/>
  <c r="F11" i="6"/>
  <c r="M10" i="6"/>
  <c r="L10" i="6"/>
  <c r="K10" i="6"/>
  <c r="J10" i="6"/>
  <c r="I10" i="6"/>
  <c r="H10" i="6"/>
  <c r="G10" i="6"/>
  <c r="F10" i="6"/>
  <c r="M9" i="6"/>
  <c r="L9" i="6"/>
  <c r="K9" i="6"/>
  <c r="J9" i="6"/>
  <c r="I9" i="6"/>
  <c r="H9" i="6"/>
  <c r="G9" i="6"/>
  <c r="F9" i="6"/>
  <c r="M8" i="6"/>
  <c r="L8" i="6"/>
  <c r="K8" i="6"/>
  <c r="J8" i="6"/>
  <c r="I8" i="6"/>
  <c r="H8" i="6"/>
  <c r="G8" i="6"/>
  <c r="F8" i="6"/>
  <c r="M7" i="6"/>
  <c r="L7" i="6"/>
  <c r="K7" i="6"/>
  <c r="J7" i="6"/>
  <c r="I7" i="6"/>
  <c r="H7" i="6"/>
  <c r="G7" i="6"/>
  <c r="F7" i="6"/>
  <c r="M6" i="6"/>
  <c r="L6" i="6"/>
  <c r="K6" i="6"/>
  <c r="J6" i="6"/>
  <c r="I6" i="6"/>
  <c r="H6" i="6"/>
  <c r="G6" i="6"/>
  <c r="F6" i="6"/>
  <c r="M5" i="6"/>
  <c r="L5" i="6"/>
  <c r="K5" i="6"/>
  <c r="J5" i="6"/>
  <c r="I5" i="6"/>
  <c r="H5" i="6"/>
  <c r="G5" i="6"/>
  <c r="F5" i="6"/>
  <c r="M4" i="6"/>
  <c r="L4" i="6"/>
  <c r="K4" i="6"/>
  <c r="J4" i="6"/>
  <c r="I4" i="6"/>
  <c r="H4" i="6"/>
  <c r="G4" i="6"/>
  <c r="F4" i="6"/>
  <c r="M3" i="6"/>
  <c r="L3" i="6"/>
  <c r="K3" i="6"/>
  <c r="J3" i="6"/>
  <c r="I3" i="6"/>
  <c r="H3" i="6"/>
  <c r="G3" i="6"/>
  <c r="F3" i="6"/>
  <c r="M52" i="8"/>
  <c r="L52" i="8"/>
  <c r="K52" i="8"/>
  <c r="J52" i="8"/>
  <c r="I52" i="8"/>
  <c r="H52" i="8"/>
  <c r="G52" i="8"/>
  <c r="F52" i="8"/>
  <c r="M51" i="8"/>
  <c r="L51" i="8"/>
  <c r="K51" i="8"/>
  <c r="J51" i="8"/>
  <c r="I51" i="8"/>
  <c r="H51" i="8"/>
  <c r="G51" i="8"/>
  <c r="F51" i="8"/>
  <c r="M50" i="8"/>
  <c r="L50" i="8"/>
  <c r="K50" i="8"/>
  <c r="J50" i="8"/>
  <c r="I50" i="8"/>
  <c r="H50" i="8"/>
  <c r="G50" i="8"/>
  <c r="F50" i="8"/>
  <c r="M49" i="8"/>
  <c r="L49" i="8"/>
  <c r="K49" i="8"/>
  <c r="J49" i="8"/>
  <c r="I49" i="8"/>
  <c r="H49" i="8"/>
  <c r="G49" i="8"/>
  <c r="F49" i="8"/>
  <c r="M48" i="8"/>
  <c r="L48" i="8"/>
  <c r="K48" i="8"/>
  <c r="J48" i="8"/>
  <c r="I48" i="8"/>
  <c r="H48" i="8"/>
  <c r="G48" i="8"/>
  <c r="F48" i="8"/>
  <c r="M47" i="8"/>
  <c r="L47" i="8"/>
  <c r="K47" i="8"/>
  <c r="J47" i="8"/>
  <c r="I47" i="8"/>
  <c r="H47" i="8"/>
  <c r="G47" i="8"/>
  <c r="F47" i="8"/>
  <c r="M46" i="8"/>
  <c r="L46" i="8"/>
  <c r="K46" i="8"/>
  <c r="J46" i="8"/>
  <c r="I46" i="8"/>
  <c r="H46" i="8"/>
  <c r="G46" i="8"/>
  <c r="F46" i="8"/>
  <c r="M45" i="8"/>
  <c r="L45" i="8"/>
  <c r="K45" i="8"/>
  <c r="J45" i="8"/>
  <c r="I45" i="8"/>
  <c r="H45" i="8"/>
  <c r="G45" i="8"/>
  <c r="F45" i="8"/>
  <c r="M44" i="8"/>
  <c r="L44" i="8"/>
  <c r="K44" i="8"/>
  <c r="J44" i="8"/>
  <c r="I44" i="8"/>
  <c r="H44" i="8"/>
  <c r="G44" i="8"/>
  <c r="F44" i="8"/>
  <c r="M43" i="8"/>
  <c r="L43" i="8"/>
  <c r="K43" i="8"/>
  <c r="J43" i="8"/>
  <c r="I43" i="8"/>
  <c r="H43" i="8"/>
  <c r="G43" i="8"/>
  <c r="F43" i="8"/>
  <c r="M42" i="8"/>
  <c r="L42" i="8"/>
  <c r="K42" i="8"/>
  <c r="J42" i="8"/>
  <c r="I42" i="8"/>
  <c r="H42" i="8"/>
  <c r="G42" i="8"/>
  <c r="F42" i="8"/>
  <c r="M41" i="8"/>
  <c r="L41" i="8"/>
  <c r="K41" i="8"/>
  <c r="J41" i="8"/>
  <c r="I41" i="8"/>
  <c r="H41" i="8"/>
  <c r="G41" i="8"/>
  <c r="F41" i="8"/>
  <c r="M40" i="8"/>
  <c r="L40" i="8"/>
  <c r="K40" i="8"/>
  <c r="J40" i="8"/>
  <c r="I40" i="8"/>
  <c r="H40" i="8"/>
  <c r="G40" i="8"/>
  <c r="F40" i="8"/>
  <c r="M39" i="8"/>
  <c r="L39" i="8"/>
  <c r="K39" i="8"/>
  <c r="J39" i="8"/>
  <c r="I39" i="8"/>
  <c r="H39" i="8"/>
  <c r="G39" i="8"/>
  <c r="F39" i="8"/>
  <c r="M38" i="8"/>
  <c r="L38" i="8"/>
  <c r="K38" i="8"/>
  <c r="J38" i="8"/>
  <c r="I38" i="8"/>
  <c r="H38" i="8"/>
  <c r="G38" i="8"/>
  <c r="F38" i="8"/>
  <c r="M37" i="8"/>
  <c r="L37" i="8"/>
  <c r="K37" i="8"/>
  <c r="J37" i="8"/>
  <c r="I37" i="8"/>
  <c r="H37" i="8"/>
  <c r="G37" i="8"/>
  <c r="F37" i="8"/>
  <c r="M36" i="8"/>
  <c r="L36" i="8"/>
  <c r="K36" i="8"/>
  <c r="J36" i="8"/>
  <c r="I36" i="8"/>
  <c r="H36" i="8"/>
  <c r="G36" i="8"/>
  <c r="F36" i="8"/>
  <c r="M35" i="8"/>
  <c r="L35" i="8"/>
  <c r="K35" i="8"/>
  <c r="J35" i="8"/>
  <c r="I35" i="8"/>
  <c r="H35" i="8"/>
  <c r="G35" i="8"/>
  <c r="F35" i="8"/>
  <c r="M34" i="8"/>
  <c r="L34" i="8"/>
  <c r="K34" i="8"/>
  <c r="J34" i="8"/>
  <c r="I34" i="8"/>
  <c r="H34" i="8"/>
  <c r="G34" i="8"/>
  <c r="F34" i="8"/>
  <c r="M33" i="8"/>
  <c r="L33" i="8"/>
  <c r="K33" i="8"/>
  <c r="J33" i="8"/>
  <c r="I33" i="8"/>
  <c r="H33" i="8"/>
  <c r="G33" i="8"/>
  <c r="F33" i="8"/>
  <c r="M32" i="8"/>
  <c r="L32" i="8"/>
  <c r="K32" i="8"/>
  <c r="J32" i="8"/>
  <c r="I32" i="8"/>
  <c r="H32" i="8"/>
  <c r="G32" i="8"/>
  <c r="F32" i="8"/>
  <c r="M31" i="8"/>
  <c r="L31" i="8"/>
  <c r="K31" i="8"/>
  <c r="J31" i="8"/>
  <c r="I31" i="8"/>
  <c r="H31" i="8"/>
  <c r="G31" i="8"/>
  <c r="F31" i="8"/>
  <c r="M30" i="8"/>
  <c r="L30" i="8"/>
  <c r="K30" i="8"/>
  <c r="J30" i="8"/>
  <c r="I30" i="8"/>
  <c r="H30" i="8"/>
  <c r="G30" i="8"/>
  <c r="F30" i="8"/>
  <c r="M29" i="8"/>
  <c r="L29" i="8"/>
  <c r="K29" i="8"/>
  <c r="J29" i="8"/>
  <c r="I29" i="8"/>
  <c r="H29" i="8"/>
  <c r="G29" i="8"/>
  <c r="F29" i="8"/>
  <c r="M28" i="8"/>
  <c r="L28" i="8"/>
  <c r="K28" i="8"/>
  <c r="J28" i="8"/>
  <c r="I28" i="8"/>
  <c r="H28" i="8"/>
  <c r="G28" i="8"/>
  <c r="F28" i="8"/>
  <c r="M27" i="8"/>
  <c r="L27" i="8"/>
  <c r="K27" i="8"/>
  <c r="J27" i="8"/>
  <c r="I27" i="8"/>
  <c r="H27" i="8"/>
  <c r="G27" i="8"/>
  <c r="F27" i="8"/>
  <c r="M26" i="8"/>
  <c r="L26" i="8"/>
  <c r="K26" i="8"/>
  <c r="J26" i="8"/>
  <c r="I26" i="8"/>
  <c r="H26" i="8"/>
  <c r="G26" i="8"/>
  <c r="F26" i="8"/>
  <c r="M25" i="8"/>
  <c r="L25" i="8"/>
  <c r="K25" i="8"/>
  <c r="J25" i="8"/>
  <c r="I25" i="8"/>
  <c r="H25" i="8"/>
  <c r="G25" i="8"/>
  <c r="F25" i="8"/>
  <c r="M24" i="8"/>
  <c r="L24" i="8"/>
  <c r="K24" i="8"/>
  <c r="J24" i="8"/>
  <c r="I24" i="8"/>
  <c r="H24" i="8"/>
  <c r="G24" i="8"/>
  <c r="F24" i="8"/>
  <c r="M23" i="8"/>
  <c r="L23" i="8"/>
  <c r="K23" i="8"/>
  <c r="J23" i="8"/>
  <c r="I23" i="8"/>
  <c r="H23" i="8"/>
  <c r="G23" i="8"/>
  <c r="F23" i="8"/>
  <c r="M22" i="8"/>
  <c r="L22" i="8"/>
  <c r="K22" i="8"/>
  <c r="J22" i="8"/>
  <c r="I22" i="8"/>
  <c r="H22" i="8"/>
  <c r="G22" i="8"/>
  <c r="F22" i="8"/>
  <c r="M21" i="8"/>
  <c r="L21" i="8"/>
  <c r="K21" i="8"/>
  <c r="J21" i="8"/>
  <c r="I21" i="8"/>
  <c r="H21" i="8"/>
  <c r="G21" i="8"/>
  <c r="F21" i="8"/>
  <c r="M20" i="8"/>
  <c r="L20" i="8"/>
  <c r="K20" i="8"/>
  <c r="J20" i="8"/>
  <c r="I20" i="8"/>
  <c r="H20" i="8"/>
  <c r="G20" i="8"/>
  <c r="F20" i="8"/>
  <c r="M19" i="8"/>
  <c r="L19" i="8"/>
  <c r="K19" i="8"/>
  <c r="J19" i="8"/>
  <c r="I19" i="8"/>
  <c r="H19" i="8"/>
  <c r="G19" i="8"/>
  <c r="F19" i="8"/>
  <c r="M18" i="8"/>
  <c r="L18" i="8"/>
  <c r="K18" i="8"/>
  <c r="J18" i="8"/>
  <c r="I18" i="8"/>
  <c r="H18" i="8"/>
  <c r="G18" i="8"/>
  <c r="F18" i="8"/>
  <c r="M17" i="8"/>
  <c r="L17" i="8"/>
  <c r="K17" i="8"/>
  <c r="J17" i="8"/>
  <c r="I17" i="8"/>
  <c r="H17" i="8"/>
  <c r="G17" i="8"/>
  <c r="F17" i="8"/>
  <c r="M16" i="8"/>
  <c r="L16" i="8"/>
  <c r="K16" i="8"/>
  <c r="J16" i="8"/>
  <c r="I16" i="8"/>
  <c r="H16" i="8"/>
  <c r="G16" i="8"/>
  <c r="F16" i="8"/>
  <c r="M15" i="8"/>
  <c r="L15" i="8"/>
  <c r="K15" i="8"/>
  <c r="J15" i="8"/>
  <c r="I15" i="8"/>
  <c r="H15" i="8"/>
  <c r="G15" i="8"/>
  <c r="F15" i="8"/>
  <c r="M14" i="8"/>
  <c r="L14" i="8"/>
  <c r="K14" i="8"/>
  <c r="J14" i="8"/>
  <c r="I14" i="8"/>
  <c r="H14" i="8"/>
  <c r="G14" i="8"/>
  <c r="F14" i="8"/>
  <c r="M13" i="8"/>
  <c r="L13" i="8"/>
  <c r="K13" i="8"/>
  <c r="J13" i="8"/>
  <c r="I13" i="8"/>
  <c r="H13" i="8"/>
  <c r="G13" i="8"/>
  <c r="F13" i="8"/>
  <c r="M12" i="8"/>
  <c r="L12" i="8"/>
  <c r="K12" i="8"/>
  <c r="J12" i="8"/>
  <c r="I12" i="8"/>
  <c r="H12" i="8"/>
  <c r="G12" i="8"/>
  <c r="F12" i="8"/>
  <c r="M11" i="8"/>
  <c r="L11" i="8"/>
  <c r="K11" i="8"/>
  <c r="J11" i="8"/>
  <c r="I11" i="8"/>
  <c r="H11" i="8"/>
  <c r="G11" i="8"/>
  <c r="F11" i="8"/>
  <c r="M10" i="8"/>
  <c r="L10" i="8"/>
  <c r="K10" i="8"/>
  <c r="J10" i="8"/>
  <c r="I10" i="8"/>
  <c r="H10" i="8"/>
  <c r="G10" i="8"/>
  <c r="F10" i="8"/>
  <c r="M9" i="8"/>
  <c r="L9" i="8"/>
  <c r="K9" i="8"/>
  <c r="J9" i="8"/>
  <c r="I9" i="8"/>
  <c r="H9" i="8"/>
  <c r="G9" i="8"/>
  <c r="F9" i="8"/>
  <c r="M8" i="8"/>
  <c r="L8" i="8"/>
  <c r="K8" i="8"/>
  <c r="J8" i="8"/>
  <c r="I8" i="8"/>
  <c r="H8" i="8"/>
  <c r="G8" i="8"/>
  <c r="F8" i="8"/>
  <c r="M7" i="8"/>
  <c r="L7" i="8"/>
  <c r="K7" i="8"/>
  <c r="J7" i="8"/>
  <c r="I7" i="8"/>
  <c r="H7" i="8"/>
  <c r="G7" i="8"/>
  <c r="F7" i="8"/>
  <c r="M6" i="8"/>
  <c r="L6" i="8"/>
  <c r="K6" i="8"/>
  <c r="J6" i="8"/>
  <c r="I6" i="8"/>
  <c r="H6" i="8"/>
  <c r="G6" i="8"/>
  <c r="F6" i="8"/>
  <c r="M5" i="8"/>
  <c r="L5" i="8"/>
  <c r="K5" i="8"/>
  <c r="J5" i="8"/>
  <c r="I5" i="8"/>
  <c r="H5" i="8"/>
  <c r="G5" i="8"/>
  <c r="F5" i="8"/>
  <c r="M4" i="8"/>
  <c r="L4" i="8"/>
  <c r="K4" i="8"/>
  <c r="J4" i="8"/>
  <c r="I4" i="8"/>
  <c r="H4" i="8"/>
  <c r="G4" i="8"/>
  <c r="F4" i="8"/>
  <c r="M3" i="8"/>
  <c r="L3" i="8"/>
  <c r="K3" i="8"/>
  <c r="J3" i="8"/>
  <c r="I3" i="8"/>
  <c r="H3" i="8"/>
  <c r="G3" i="8"/>
  <c r="F3" i="8"/>
  <c r="M102" i="10"/>
  <c r="L102" i="10"/>
  <c r="K102" i="10"/>
  <c r="J102" i="10"/>
  <c r="I102" i="10"/>
  <c r="H102" i="10"/>
  <c r="G102" i="10"/>
  <c r="F102" i="10"/>
  <c r="M101" i="10"/>
  <c r="L101" i="10"/>
  <c r="K101" i="10"/>
  <c r="J101" i="10"/>
  <c r="I101" i="10"/>
  <c r="H101" i="10"/>
  <c r="G101" i="10"/>
  <c r="F101" i="10"/>
  <c r="M100" i="10"/>
  <c r="L100" i="10"/>
  <c r="K100" i="10"/>
  <c r="J100" i="10"/>
  <c r="I100" i="10"/>
  <c r="H100" i="10"/>
  <c r="G100" i="10"/>
  <c r="F100" i="10"/>
  <c r="M99" i="10"/>
  <c r="L99" i="10"/>
  <c r="K99" i="10"/>
  <c r="J99" i="10"/>
  <c r="I99" i="10"/>
  <c r="H99" i="10"/>
  <c r="G99" i="10"/>
  <c r="F99" i="10"/>
  <c r="M98" i="10"/>
  <c r="L98" i="10"/>
  <c r="K98" i="10"/>
  <c r="J98" i="10"/>
  <c r="I98" i="10"/>
  <c r="H98" i="10"/>
  <c r="G98" i="10"/>
  <c r="F98" i="10"/>
  <c r="M97" i="10"/>
  <c r="L97" i="10"/>
  <c r="K97" i="10"/>
  <c r="J97" i="10"/>
  <c r="I97" i="10"/>
  <c r="H97" i="10"/>
  <c r="G97" i="10"/>
  <c r="F97" i="10"/>
  <c r="M96" i="10"/>
  <c r="L96" i="10"/>
  <c r="K96" i="10"/>
  <c r="J96" i="10"/>
  <c r="I96" i="10"/>
  <c r="H96" i="10"/>
  <c r="G96" i="10"/>
  <c r="F96" i="10"/>
  <c r="M95" i="10"/>
  <c r="L95" i="10"/>
  <c r="K95" i="10"/>
  <c r="J95" i="10"/>
  <c r="I95" i="10"/>
  <c r="H95" i="10"/>
  <c r="G95" i="10"/>
  <c r="F95" i="10"/>
  <c r="M94" i="10"/>
  <c r="L94" i="10"/>
  <c r="K94" i="10"/>
  <c r="J94" i="10"/>
  <c r="I94" i="10"/>
  <c r="H94" i="10"/>
  <c r="G94" i="10"/>
  <c r="F94" i="10"/>
  <c r="M93" i="10"/>
  <c r="L93" i="10"/>
  <c r="K93" i="10"/>
  <c r="J93" i="10"/>
  <c r="I93" i="10"/>
  <c r="H93" i="10"/>
  <c r="G93" i="10"/>
  <c r="F93" i="10"/>
  <c r="M92" i="10"/>
  <c r="L92" i="10"/>
  <c r="K92" i="10"/>
  <c r="J92" i="10"/>
  <c r="I92" i="10"/>
  <c r="H92" i="10"/>
  <c r="G92" i="10"/>
  <c r="F92" i="10"/>
  <c r="M91" i="10"/>
  <c r="L91" i="10"/>
  <c r="K91" i="10"/>
  <c r="J91" i="10"/>
  <c r="I91" i="10"/>
  <c r="H91" i="10"/>
  <c r="G91" i="10"/>
  <c r="F91" i="10"/>
  <c r="M90" i="10"/>
  <c r="L90" i="10"/>
  <c r="K90" i="10"/>
  <c r="J90" i="10"/>
  <c r="I90" i="10"/>
  <c r="H90" i="10"/>
  <c r="G90" i="10"/>
  <c r="F90" i="10"/>
  <c r="M89" i="10"/>
  <c r="L89" i="10"/>
  <c r="K89" i="10"/>
  <c r="J89" i="10"/>
  <c r="I89" i="10"/>
  <c r="H89" i="10"/>
  <c r="G89" i="10"/>
  <c r="F89" i="10"/>
  <c r="M88" i="10"/>
  <c r="L88" i="10"/>
  <c r="K88" i="10"/>
  <c r="J88" i="10"/>
  <c r="I88" i="10"/>
  <c r="H88" i="10"/>
  <c r="G88" i="10"/>
  <c r="F88" i="10"/>
  <c r="M87" i="10"/>
  <c r="L87" i="10"/>
  <c r="K87" i="10"/>
  <c r="J87" i="10"/>
  <c r="I87" i="10"/>
  <c r="H87" i="10"/>
  <c r="G87" i="10"/>
  <c r="F87" i="10"/>
  <c r="M86" i="10"/>
  <c r="L86" i="10"/>
  <c r="K86" i="10"/>
  <c r="J86" i="10"/>
  <c r="I86" i="10"/>
  <c r="H86" i="10"/>
  <c r="G86" i="10"/>
  <c r="F86" i="10"/>
  <c r="M85" i="10"/>
  <c r="L85" i="10"/>
  <c r="K85" i="10"/>
  <c r="J85" i="10"/>
  <c r="I85" i="10"/>
  <c r="H85" i="10"/>
  <c r="G85" i="10"/>
  <c r="F85" i="10"/>
  <c r="M84" i="10"/>
  <c r="L84" i="10"/>
  <c r="K84" i="10"/>
  <c r="J84" i="10"/>
  <c r="I84" i="10"/>
  <c r="H84" i="10"/>
  <c r="G84" i="10"/>
  <c r="F84" i="10"/>
  <c r="M83" i="10"/>
  <c r="L83" i="10"/>
  <c r="K83" i="10"/>
  <c r="J83" i="10"/>
  <c r="I83" i="10"/>
  <c r="H83" i="10"/>
  <c r="G83" i="10"/>
  <c r="F83" i="10"/>
  <c r="M82" i="10"/>
  <c r="L82" i="10"/>
  <c r="K82" i="10"/>
  <c r="J82" i="10"/>
  <c r="I82" i="10"/>
  <c r="H82" i="10"/>
  <c r="G82" i="10"/>
  <c r="F82" i="10"/>
  <c r="M81" i="10"/>
  <c r="L81" i="10"/>
  <c r="K81" i="10"/>
  <c r="J81" i="10"/>
  <c r="I81" i="10"/>
  <c r="H81" i="10"/>
  <c r="G81" i="10"/>
  <c r="F81" i="10"/>
  <c r="M80" i="10"/>
  <c r="L80" i="10"/>
  <c r="K80" i="10"/>
  <c r="J80" i="10"/>
  <c r="I80" i="10"/>
  <c r="H80" i="10"/>
  <c r="G80" i="10"/>
  <c r="F80" i="10"/>
  <c r="M79" i="10"/>
  <c r="L79" i="10"/>
  <c r="K79" i="10"/>
  <c r="J79" i="10"/>
  <c r="I79" i="10"/>
  <c r="H79" i="10"/>
  <c r="G79" i="10"/>
  <c r="F79" i="10"/>
  <c r="M78" i="10"/>
  <c r="L78" i="10"/>
  <c r="K78" i="10"/>
  <c r="J78" i="10"/>
  <c r="I78" i="10"/>
  <c r="H78" i="10"/>
  <c r="G78" i="10"/>
  <c r="F78" i="10"/>
  <c r="M77" i="10"/>
  <c r="L77" i="10"/>
  <c r="K77" i="10"/>
  <c r="J77" i="10"/>
  <c r="I77" i="10"/>
  <c r="H77" i="10"/>
  <c r="G77" i="10"/>
  <c r="F77" i="10"/>
  <c r="M76" i="10"/>
  <c r="L76" i="10"/>
  <c r="K76" i="10"/>
  <c r="J76" i="10"/>
  <c r="I76" i="10"/>
  <c r="H76" i="10"/>
  <c r="G76" i="10"/>
  <c r="F76" i="10"/>
  <c r="M75" i="10"/>
  <c r="L75" i="10"/>
  <c r="K75" i="10"/>
  <c r="J75" i="10"/>
  <c r="I75" i="10"/>
  <c r="H75" i="10"/>
  <c r="G75" i="10"/>
  <c r="F75" i="10"/>
  <c r="M74" i="10"/>
  <c r="L74" i="10"/>
  <c r="K74" i="10"/>
  <c r="J74" i="10"/>
  <c r="I74" i="10"/>
  <c r="H74" i="10"/>
  <c r="G74" i="10"/>
  <c r="F74" i="10"/>
  <c r="M73" i="10"/>
  <c r="L73" i="10"/>
  <c r="K73" i="10"/>
  <c r="J73" i="10"/>
  <c r="I73" i="10"/>
  <c r="H73" i="10"/>
  <c r="G73" i="10"/>
  <c r="F73" i="10"/>
  <c r="M72" i="10"/>
  <c r="L72" i="10"/>
  <c r="K72" i="10"/>
  <c r="J72" i="10"/>
  <c r="I72" i="10"/>
  <c r="H72" i="10"/>
  <c r="G72" i="10"/>
  <c r="F72" i="10"/>
  <c r="M71" i="10"/>
  <c r="L71" i="10"/>
  <c r="K71" i="10"/>
  <c r="J71" i="10"/>
  <c r="I71" i="10"/>
  <c r="H71" i="10"/>
  <c r="G71" i="10"/>
  <c r="F71" i="10"/>
  <c r="M70" i="10"/>
  <c r="L70" i="10"/>
  <c r="K70" i="10"/>
  <c r="J70" i="10"/>
  <c r="I70" i="10"/>
  <c r="H70" i="10"/>
  <c r="G70" i="10"/>
  <c r="F70" i="10"/>
  <c r="M69" i="10"/>
  <c r="L69" i="10"/>
  <c r="K69" i="10"/>
  <c r="J69" i="10"/>
  <c r="I69" i="10"/>
  <c r="H69" i="10"/>
  <c r="G69" i="10"/>
  <c r="F69" i="10"/>
  <c r="M68" i="10"/>
  <c r="L68" i="10"/>
  <c r="K68" i="10"/>
  <c r="J68" i="10"/>
  <c r="I68" i="10"/>
  <c r="H68" i="10"/>
  <c r="G68" i="10"/>
  <c r="F68" i="10"/>
  <c r="M67" i="10"/>
  <c r="L67" i="10"/>
  <c r="K67" i="10"/>
  <c r="J67" i="10"/>
  <c r="I67" i="10"/>
  <c r="H67" i="10"/>
  <c r="G67" i="10"/>
  <c r="F67" i="10"/>
  <c r="M66" i="10"/>
  <c r="L66" i="10"/>
  <c r="K66" i="10"/>
  <c r="J66" i="10"/>
  <c r="I66" i="10"/>
  <c r="H66" i="10"/>
  <c r="G66" i="10"/>
  <c r="F66" i="10"/>
  <c r="M65" i="10"/>
  <c r="L65" i="10"/>
  <c r="K65" i="10"/>
  <c r="J65" i="10"/>
  <c r="I65" i="10"/>
  <c r="H65" i="10"/>
  <c r="G65" i="10"/>
  <c r="F65" i="10"/>
  <c r="M64" i="10"/>
  <c r="L64" i="10"/>
  <c r="K64" i="10"/>
  <c r="J64" i="10"/>
  <c r="I64" i="10"/>
  <c r="H64" i="10"/>
  <c r="G64" i="10"/>
  <c r="F64" i="10"/>
  <c r="M63" i="10"/>
  <c r="L63" i="10"/>
  <c r="K63" i="10"/>
  <c r="J63" i="10"/>
  <c r="I63" i="10"/>
  <c r="H63" i="10"/>
  <c r="G63" i="10"/>
  <c r="F63" i="10"/>
  <c r="M62" i="10"/>
  <c r="L62" i="10"/>
  <c r="K62" i="10"/>
  <c r="J62" i="10"/>
  <c r="I62" i="10"/>
  <c r="H62" i="10"/>
  <c r="G62" i="10"/>
  <c r="F62" i="10"/>
  <c r="M61" i="10"/>
  <c r="L61" i="10"/>
  <c r="K61" i="10"/>
  <c r="J61" i="10"/>
  <c r="I61" i="10"/>
  <c r="H61" i="10"/>
  <c r="G61" i="10"/>
  <c r="F61" i="10"/>
  <c r="M60" i="10"/>
  <c r="L60" i="10"/>
  <c r="K60" i="10"/>
  <c r="J60" i="10"/>
  <c r="I60" i="10"/>
  <c r="H60" i="10"/>
  <c r="G60" i="10"/>
  <c r="F60" i="10"/>
  <c r="M59" i="10"/>
  <c r="L59" i="10"/>
  <c r="K59" i="10"/>
  <c r="J59" i="10"/>
  <c r="I59" i="10"/>
  <c r="H59" i="10"/>
  <c r="G59" i="10"/>
  <c r="F59" i="10"/>
  <c r="M58" i="10"/>
  <c r="L58" i="10"/>
  <c r="K58" i="10"/>
  <c r="J58" i="10"/>
  <c r="I58" i="10"/>
  <c r="H58" i="10"/>
  <c r="G58" i="10"/>
  <c r="F58" i="10"/>
  <c r="M57" i="10"/>
  <c r="L57" i="10"/>
  <c r="K57" i="10"/>
  <c r="J57" i="10"/>
  <c r="I57" i="10"/>
  <c r="H57" i="10"/>
  <c r="G57" i="10"/>
  <c r="F57" i="10"/>
  <c r="M56" i="10"/>
  <c r="L56" i="10"/>
  <c r="K56" i="10"/>
  <c r="J56" i="10"/>
  <c r="I56" i="10"/>
  <c r="H56" i="10"/>
  <c r="G56" i="10"/>
  <c r="F56" i="10"/>
  <c r="M55" i="10"/>
  <c r="L55" i="10"/>
  <c r="K55" i="10"/>
  <c r="J55" i="10"/>
  <c r="I55" i="10"/>
  <c r="H55" i="10"/>
  <c r="G55" i="10"/>
  <c r="F55" i="10"/>
  <c r="M54" i="10"/>
  <c r="L54" i="10"/>
  <c r="K54" i="10"/>
  <c r="J54" i="10"/>
  <c r="I54" i="10"/>
  <c r="H54" i="10"/>
  <c r="G54" i="10"/>
  <c r="F54" i="10"/>
  <c r="M53" i="10"/>
  <c r="L53" i="10"/>
  <c r="K53" i="10"/>
  <c r="J53" i="10"/>
  <c r="I53" i="10"/>
  <c r="H53" i="10"/>
  <c r="G53" i="10"/>
  <c r="F53" i="10"/>
  <c r="M52" i="10"/>
  <c r="L52" i="10"/>
  <c r="K52" i="10"/>
  <c r="J52" i="10"/>
  <c r="I52" i="10"/>
  <c r="H52" i="10"/>
  <c r="G52" i="10"/>
  <c r="F52" i="10"/>
  <c r="M51" i="10"/>
  <c r="L51" i="10"/>
  <c r="K51" i="10"/>
  <c r="J51" i="10"/>
  <c r="I51" i="10"/>
  <c r="H51" i="10"/>
  <c r="G51" i="10"/>
  <c r="F51" i="10"/>
  <c r="M50" i="10"/>
  <c r="L50" i="10"/>
  <c r="K50" i="10"/>
  <c r="J50" i="10"/>
  <c r="I50" i="10"/>
  <c r="H50" i="10"/>
  <c r="G50" i="10"/>
  <c r="F50" i="10"/>
  <c r="M49" i="10"/>
  <c r="L49" i="10"/>
  <c r="K49" i="10"/>
  <c r="J49" i="10"/>
  <c r="I49" i="10"/>
  <c r="H49" i="10"/>
  <c r="G49" i="10"/>
  <c r="F49" i="10"/>
  <c r="M48" i="10"/>
  <c r="L48" i="10"/>
  <c r="K48" i="10"/>
  <c r="J48" i="10"/>
  <c r="I48" i="10"/>
  <c r="H48" i="10"/>
  <c r="G48" i="10"/>
  <c r="F48" i="10"/>
  <c r="M47" i="10"/>
  <c r="L47" i="10"/>
  <c r="K47" i="10"/>
  <c r="J47" i="10"/>
  <c r="I47" i="10"/>
  <c r="H47" i="10"/>
  <c r="G47" i="10"/>
  <c r="F47" i="10"/>
  <c r="M46" i="10"/>
  <c r="L46" i="10"/>
  <c r="K46" i="10"/>
  <c r="J46" i="10"/>
  <c r="I46" i="10"/>
  <c r="H46" i="10"/>
  <c r="G46" i="10"/>
  <c r="F46" i="10"/>
  <c r="M45" i="10"/>
  <c r="L45" i="10"/>
  <c r="K45" i="10"/>
  <c r="J45" i="10"/>
  <c r="I45" i="10"/>
  <c r="H45" i="10"/>
  <c r="G45" i="10"/>
  <c r="F45" i="10"/>
  <c r="M44" i="10"/>
  <c r="L44" i="10"/>
  <c r="K44" i="10"/>
  <c r="J44" i="10"/>
  <c r="I44" i="10"/>
  <c r="H44" i="10"/>
  <c r="G44" i="10"/>
  <c r="F44" i="10"/>
  <c r="M43" i="10"/>
  <c r="L43" i="10"/>
  <c r="K43" i="10"/>
  <c r="J43" i="10"/>
  <c r="I43" i="10"/>
  <c r="H43" i="10"/>
  <c r="G43" i="10"/>
  <c r="F43" i="10"/>
  <c r="M42" i="10"/>
  <c r="L42" i="10"/>
  <c r="K42" i="10"/>
  <c r="J42" i="10"/>
  <c r="I42" i="10"/>
  <c r="H42" i="10"/>
  <c r="G42" i="10"/>
  <c r="F42" i="10"/>
  <c r="M41" i="10"/>
  <c r="L41" i="10"/>
  <c r="K41" i="10"/>
  <c r="J41" i="10"/>
  <c r="I41" i="10"/>
  <c r="H41" i="10"/>
  <c r="G41" i="10"/>
  <c r="F41" i="10"/>
  <c r="M40" i="10"/>
  <c r="L40" i="10"/>
  <c r="K40" i="10"/>
  <c r="J40" i="10"/>
  <c r="I40" i="10"/>
  <c r="H40" i="10"/>
  <c r="G40" i="10"/>
  <c r="F40" i="10"/>
  <c r="M39" i="10"/>
  <c r="L39" i="10"/>
  <c r="K39" i="10"/>
  <c r="J39" i="10"/>
  <c r="I39" i="10"/>
  <c r="H39" i="10"/>
  <c r="G39" i="10"/>
  <c r="F39" i="10"/>
  <c r="M38" i="10"/>
  <c r="L38" i="10"/>
  <c r="K38" i="10"/>
  <c r="J38" i="10"/>
  <c r="I38" i="10"/>
  <c r="H38" i="10"/>
  <c r="G38" i="10"/>
  <c r="F38" i="10"/>
  <c r="M37" i="10"/>
  <c r="L37" i="10"/>
  <c r="K37" i="10"/>
  <c r="J37" i="10"/>
  <c r="I37" i="10"/>
  <c r="H37" i="10"/>
  <c r="G37" i="10"/>
  <c r="F37" i="10"/>
  <c r="M36" i="10"/>
  <c r="L36" i="10"/>
  <c r="K36" i="10"/>
  <c r="J36" i="10"/>
  <c r="I36" i="10"/>
  <c r="H36" i="10"/>
  <c r="G36" i="10"/>
  <c r="F36" i="10"/>
  <c r="M35" i="10"/>
  <c r="L35" i="10"/>
  <c r="K35" i="10"/>
  <c r="J35" i="10"/>
  <c r="I35" i="10"/>
  <c r="H35" i="10"/>
  <c r="G35" i="10"/>
  <c r="F35" i="10"/>
  <c r="M34" i="10"/>
  <c r="L34" i="10"/>
  <c r="K34" i="10"/>
  <c r="J34" i="10"/>
  <c r="I34" i="10"/>
  <c r="H34" i="10"/>
  <c r="G34" i="10"/>
  <c r="F34" i="10"/>
  <c r="M33" i="10"/>
  <c r="L33" i="10"/>
  <c r="K33" i="10"/>
  <c r="J33" i="10"/>
  <c r="I33" i="10"/>
  <c r="H33" i="10"/>
  <c r="G33" i="10"/>
  <c r="F33" i="10"/>
  <c r="M32" i="10"/>
  <c r="L32" i="10"/>
  <c r="K32" i="10"/>
  <c r="J32" i="10"/>
  <c r="I32" i="10"/>
  <c r="H32" i="10"/>
  <c r="G32" i="10"/>
  <c r="F32" i="10"/>
  <c r="M31" i="10"/>
  <c r="L31" i="10"/>
  <c r="K31" i="10"/>
  <c r="J31" i="10"/>
  <c r="I31" i="10"/>
  <c r="H31" i="10"/>
  <c r="G31" i="10"/>
  <c r="F31" i="10"/>
  <c r="M30" i="10"/>
  <c r="L30" i="10"/>
  <c r="K30" i="10"/>
  <c r="J30" i="10"/>
  <c r="I30" i="10"/>
  <c r="H30" i="10"/>
  <c r="G30" i="10"/>
  <c r="F30" i="10"/>
  <c r="M29" i="10"/>
  <c r="L29" i="10"/>
  <c r="K29" i="10"/>
  <c r="J29" i="10"/>
  <c r="I29" i="10"/>
  <c r="H29" i="10"/>
  <c r="G29" i="10"/>
  <c r="F29" i="10"/>
  <c r="M28" i="10"/>
  <c r="L28" i="10"/>
  <c r="K28" i="10"/>
  <c r="J28" i="10"/>
  <c r="I28" i="10"/>
  <c r="H28" i="10"/>
  <c r="G28" i="10"/>
  <c r="F28" i="10"/>
  <c r="M27" i="10"/>
  <c r="L27" i="10"/>
  <c r="K27" i="10"/>
  <c r="J27" i="10"/>
  <c r="I27" i="10"/>
  <c r="H27" i="10"/>
  <c r="G27" i="10"/>
  <c r="F27" i="10"/>
  <c r="M26" i="10"/>
  <c r="L26" i="10"/>
  <c r="K26" i="10"/>
  <c r="J26" i="10"/>
  <c r="I26" i="10"/>
  <c r="H26" i="10"/>
  <c r="G26" i="10"/>
  <c r="F26" i="10"/>
  <c r="M25" i="10"/>
  <c r="L25" i="10"/>
  <c r="K25" i="10"/>
  <c r="J25" i="10"/>
  <c r="I25" i="10"/>
  <c r="H25" i="10"/>
  <c r="G25" i="10"/>
  <c r="F25" i="10"/>
  <c r="M24" i="10"/>
  <c r="L24" i="10"/>
  <c r="K24" i="10"/>
  <c r="J24" i="10"/>
  <c r="I24" i="10"/>
  <c r="H24" i="10"/>
  <c r="G24" i="10"/>
  <c r="F24" i="10"/>
  <c r="M23" i="10"/>
  <c r="L23" i="10"/>
  <c r="K23" i="10"/>
  <c r="J23" i="10"/>
  <c r="I23" i="10"/>
  <c r="H23" i="10"/>
  <c r="G23" i="10"/>
  <c r="F23" i="10"/>
  <c r="M22" i="10"/>
  <c r="L22" i="10"/>
  <c r="K22" i="10"/>
  <c r="J22" i="10"/>
  <c r="I22" i="10"/>
  <c r="H22" i="10"/>
  <c r="G22" i="10"/>
  <c r="F22" i="10"/>
  <c r="M21" i="10"/>
  <c r="L21" i="10"/>
  <c r="K21" i="10"/>
  <c r="J21" i="10"/>
  <c r="I21" i="10"/>
  <c r="H21" i="10"/>
  <c r="G21" i="10"/>
  <c r="F21" i="10"/>
  <c r="M20" i="10"/>
  <c r="L20" i="10"/>
  <c r="K20" i="10"/>
  <c r="J20" i="10"/>
  <c r="I20" i="10"/>
  <c r="H20" i="10"/>
  <c r="G20" i="10"/>
  <c r="F20" i="10"/>
  <c r="M19" i="10"/>
  <c r="L19" i="10"/>
  <c r="K19" i="10"/>
  <c r="J19" i="10"/>
  <c r="I19" i="10"/>
  <c r="H19" i="10"/>
  <c r="G19" i="10"/>
  <c r="F19" i="10"/>
  <c r="M18" i="10"/>
  <c r="L18" i="10"/>
  <c r="K18" i="10"/>
  <c r="J18" i="10"/>
  <c r="I18" i="10"/>
  <c r="H18" i="10"/>
  <c r="G18" i="10"/>
  <c r="F18" i="10"/>
  <c r="M17" i="10"/>
  <c r="L17" i="10"/>
  <c r="K17" i="10"/>
  <c r="J17" i="10"/>
  <c r="I17" i="10"/>
  <c r="H17" i="10"/>
  <c r="G17" i="10"/>
  <c r="F17" i="10"/>
  <c r="M16" i="10"/>
  <c r="L16" i="10"/>
  <c r="K16" i="10"/>
  <c r="J16" i="10"/>
  <c r="I16" i="10"/>
  <c r="H16" i="10"/>
  <c r="G16" i="10"/>
  <c r="F16" i="10"/>
  <c r="M15" i="10"/>
  <c r="L15" i="10"/>
  <c r="K15" i="10"/>
  <c r="J15" i="10"/>
  <c r="I15" i="10"/>
  <c r="H15" i="10"/>
  <c r="G15" i="10"/>
  <c r="F15" i="10"/>
  <c r="M14" i="10"/>
  <c r="L14" i="10"/>
  <c r="K14" i="10"/>
  <c r="J14" i="10"/>
  <c r="I14" i="10"/>
  <c r="H14" i="10"/>
  <c r="G14" i="10"/>
  <c r="F14" i="10"/>
  <c r="M13" i="10"/>
  <c r="L13" i="10"/>
  <c r="K13" i="10"/>
  <c r="J13" i="10"/>
  <c r="I13" i="10"/>
  <c r="H13" i="10"/>
  <c r="G13" i="10"/>
  <c r="F13" i="10"/>
  <c r="M12" i="10"/>
  <c r="L12" i="10"/>
  <c r="K12" i="10"/>
  <c r="J12" i="10"/>
  <c r="I12" i="10"/>
  <c r="H12" i="10"/>
  <c r="G12" i="10"/>
  <c r="F12" i="10"/>
  <c r="M11" i="10"/>
  <c r="L11" i="10"/>
  <c r="K11" i="10"/>
  <c r="J11" i="10"/>
  <c r="I11" i="10"/>
  <c r="H11" i="10"/>
  <c r="G11" i="10"/>
  <c r="F11" i="10"/>
  <c r="M10" i="10"/>
  <c r="L10" i="10"/>
  <c r="K10" i="10"/>
  <c r="J10" i="10"/>
  <c r="I10" i="10"/>
  <c r="H10" i="10"/>
  <c r="G10" i="10"/>
  <c r="F10" i="10"/>
  <c r="M9" i="10"/>
  <c r="L9" i="10"/>
  <c r="K9" i="10"/>
  <c r="J9" i="10"/>
  <c r="I9" i="10"/>
  <c r="H9" i="10"/>
  <c r="G9" i="10"/>
  <c r="F9" i="10"/>
  <c r="M8" i="10"/>
  <c r="L8" i="10"/>
  <c r="K8" i="10"/>
  <c r="J8" i="10"/>
  <c r="I8" i="10"/>
  <c r="H8" i="10"/>
  <c r="G8" i="10"/>
  <c r="F8" i="10"/>
  <c r="M7" i="10"/>
  <c r="L7" i="10"/>
  <c r="K7" i="10"/>
  <c r="J7" i="10"/>
  <c r="I7" i="10"/>
  <c r="H7" i="10"/>
  <c r="G7" i="10"/>
  <c r="F7" i="10"/>
  <c r="M6" i="10"/>
  <c r="L6" i="10"/>
  <c r="K6" i="10"/>
  <c r="J6" i="10"/>
  <c r="I6" i="10"/>
  <c r="H6" i="10"/>
  <c r="G6" i="10"/>
  <c r="F6" i="10"/>
  <c r="M5" i="10"/>
  <c r="L5" i="10"/>
  <c r="K5" i="10"/>
  <c r="J5" i="10"/>
  <c r="I5" i="10"/>
  <c r="H5" i="10"/>
  <c r="G5" i="10"/>
  <c r="F5" i="10"/>
  <c r="M4" i="10"/>
  <c r="L4" i="10"/>
  <c r="K4" i="10"/>
  <c r="J4" i="10"/>
  <c r="I4" i="10"/>
  <c r="H4" i="10"/>
  <c r="G4" i="10"/>
  <c r="F4" i="10"/>
  <c r="M3" i="10"/>
  <c r="L3" i="10"/>
  <c r="K3" i="10"/>
  <c r="J3" i="10"/>
  <c r="I3" i="10"/>
  <c r="H3" i="10"/>
  <c r="G3" i="10"/>
  <c r="F3" i="10"/>
  <c r="C20" i="9"/>
  <c r="B3" i="10"/>
  <c r="C3" i="10"/>
  <c r="D3" i="10"/>
  <c r="E3" i="10"/>
  <c r="B4" i="10"/>
  <c r="C4" i="10"/>
  <c r="D4" i="10"/>
  <c r="E4" i="10" s="1"/>
  <c r="B5" i="10"/>
  <c r="C5" i="10"/>
  <c r="D5" i="10"/>
  <c r="E5" i="10"/>
  <c r="N5" i="10"/>
  <c r="B6" i="10"/>
  <c r="C6" i="10"/>
  <c r="D6" i="10"/>
  <c r="E6" i="10" s="1"/>
  <c r="N6" i="10"/>
  <c r="B7" i="10"/>
  <c r="C7" i="10"/>
  <c r="D7" i="10"/>
  <c r="E7" i="10" s="1"/>
  <c r="B8" i="10"/>
  <c r="C8" i="10"/>
  <c r="D8" i="10"/>
  <c r="E8" i="10" s="1"/>
  <c r="B9" i="10"/>
  <c r="C9" i="10"/>
  <c r="D9" i="10"/>
  <c r="E9" i="10" s="1"/>
  <c r="B10" i="10"/>
  <c r="C10" i="10"/>
  <c r="D10" i="10"/>
  <c r="E10" i="10"/>
  <c r="N10" i="10"/>
  <c r="B11" i="10"/>
  <c r="C11" i="10"/>
  <c r="D11" i="10"/>
  <c r="E11" i="10"/>
  <c r="B12" i="10"/>
  <c r="C12" i="10"/>
  <c r="D12" i="10"/>
  <c r="E12" i="10" s="1"/>
  <c r="B13" i="10"/>
  <c r="C13" i="10"/>
  <c r="D13" i="10"/>
  <c r="E13" i="10"/>
  <c r="N13" i="10"/>
  <c r="B14" i="10"/>
  <c r="C14" i="10"/>
  <c r="D14" i="10"/>
  <c r="E14" i="10"/>
  <c r="N14" i="10"/>
  <c r="B15" i="10"/>
  <c r="C15" i="10"/>
  <c r="D15" i="10"/>
  <c r="E15" i="10" s="1"/>
  <c r="B16" i="10"/>
  <c r="C16" i="10"/>
  <c r="D16" i="10"/>
  <c r="E16" i="10" s="1"/>
  <c r="N16" i="10"/>
  <c r="B17" i="10"/>
  <c r="C17" i="10"/>
  <c r="D17" i="10"/>
  <c r="E17" i="10"/>
  <c r="N17" i="10"/>
  <c r="B18" i="10"/>
  <c r="C18" i="10"/>
  <c r="D18" i="10"/>
  <c r="E18" i="10"/>
  <c r="B19" i="10"/>
  <c r="C19" i="10"/>
  <c r="D19" i="10"/>
  <c r="E19" i="10"/>
  <c r="B20" i="10"/>
  <c r="C20" i="10"/>
  <c r="D20" i="10"/>
  <c r="E20" i="10" s="1"/>
  <c r="B21" i="10"/>
  <c r="C21" i="10"/>
  <c r="D21" i="10"/>
  <c r="E21" i="10"/>
  <c r="B22" i="10"/>
  <c r="C22" i="10"/>
  <c r="D22" i="10"/>
  <c r="E22" i="10"/>
  <c r="N22" i="10"/>
  <c r="B23" i="10"/>
  <c r="C23" i="10"/>
  <c r="D23" i="10"/>
  <c r="E23" i="10" s="1"/>
  <c r="B24" i="10"/>
  <c r="C24" i="10"/>
  <c r="D24" i="10"/>
  <c r="E24" i="10"/>
  <c r="B25" i="10"/>
  <c r="C25" i="10"/>
  <c r="D25" i="10"/>
  <c r="E25" i="10"/>
  <c r="N25" i="10"/>
  <c r="B26" i="10"/>
  <c r="C26" i="10"/>
  <c r="D26" i="10"/>
  <c r="E26" i="10"/>
  <c r="B27" i="10"/>
  <c r="C27" i="10"/>
  <c r="D27" i="10"/>
  <c r="E27" i="10"/>
  <c r="B28" i="10"/>
  <c r="C28" i="10"/>
  <c r="D28" i="10"/>
  <c r="E28" i="10" s="1"/>
  <c r="B29" i="10"/>
  <c r="C29" i="10"/>
  <c r="D29" i="10"/>
  <c r="E29" i="10"/>
  <c r="B30" i="10"/>
  <c r="C30" i="10"/>
  <c r="D30" i="10"/>
  <c r="E30" i="10"/>
  <c r="N30" i="10"/>
  <c r="B31" i="10"/>
  <c r="C31" i="10"/>
  <c r="D31" i="10"/>
  <c r="E31" i="10" s="1"/>
  <c r="B32" i="10"/>
  <c r="C32" i="10"/>
  <c r="D32" i="10"/>
  <c r="E32" i="10"/>
  <c r="N32" i="10" s="1"/>
  <c r="B33" i="10"/>
  <c r="C33" i="10"/>
  <c r="D33" i="10"/>
  <c r="E33" i="10"/>
  <c r="N33" i="10"/>
  <c r="B34" i="10"/>
  <c r="C34" i="10"/>
  <c r="D34" i="10"/>
  <c r="E34" i="10"/>
  <c r="B35" i="10"/>
  <c r="C35" i="10"/>
  <c r="D35" i="10"/>
  <c r="E35" i="10"/>
  <c r="B36" i="10"/>
  <c r="C36" i="10"/>
  <c r="D36" i="10"/>
  <c r="E36" i="10" s="1"/>
  <c r="B37" i="10"/>
  <c r="C37" i="10"/>
  <c r="D37" i="10"/>
  <c r="E37" i="10"/>
  <c r="N37" i="10"/>
  <c r="B38" i="10"/>
  <c r="C38" i="10"/>
  <c r="D38" i="10"/>
  <c r="E38" i="10" s="1"/>
  <c r="N38" i="10"/>
  <c r="B39" i="10"/>
  <c r="C39" i="10"/>
  <c r="D39" i="10"/>
  <c r="E39" i="10" s="1"/>
  <c r="B40" i="10"/>
  <c r="C40" i="10"/>
  <c r="D40" i="10"/>
  <c r="E40" i="10"/>
  <c r="B41" i="10"/>
  <c r="C41" i="10"/>
  <c r="D41" i="10"/>
  <c r="E41" i="10"/>
  <c r="B42" i="10"/>
  <c r="C42" i="10"/>
  <c r="D42" i="10"/>
  <c r="E42" i="10"/>
  <c r="B43" i="10"/>
  <c r="C43" i="10"/>
  <c r="D43" i="10"/>
  <c r="E43" i="10"/>
  <c r="N43" i="10"/>
  <c r="B44" i="10"/>
  <c r="C44" i="10"/>
  <c r="D44" i="10"/>
  <c r="E44" i="10" s="1"/>
  <c r="N44" i="10"/>
  <c r="B45" i="10"/>
  <c r="C45" i="10"/>
  <c r="D45" i="10"/>
  <c r="E45" i="10"/>
  <c r="B46" i="10"/>
  <c r="C46" i="10"/>
  <c r="D46" i="10"/>
  <c r="E46" i="10" s="1"/>
  <c r="B47" i="10"/>
  <c r="C47" i="10"/>
  <c r="D47" i="10"/>
  <c r="E47" i="10" s="1"/>
  <c r="B48" i="10"/>
  <c r="C48" i="10"/>
  <c r="D48" i="10"/>
  <c r="E48" i="10" s="1"/>
  <c r="N48" i="10"/>
  <c r="B49" i="10"/>
  <c r="C49" i="10"/>
  <c r="D49" i="10"/>
  <c r="E49" i="10"/>
  <c r="B50" i="10"/>
  <c r="C50" i="10"/>
  <c r="D50" i="10"/>
  <c r="E50" i="10"/>
  <c r="B51" i="10"/>
  <c r="C51" i="10"/>
  <c r="D51" i="10"/>
  <c r="E51" i="10"/>
  <c r="N51" i="10"/>
  <c r="B52" i="10"/>
  <c r="C52" i="10"/>
  <c r="D52" i="10"/>
  <c r="E52" i="10"/>
  <c r="N52" i="10"/>
  <c r="B53" i="10"/>
  <c r="C53" i="10"/>
  <c r="D53" i="10"/>
  <c r="E53" i="10"/>
  <c r="N53" i="10"/>
  <c r="B54" i="10"/>
  <c r="C54" i="10"/>
  <c r="D54" i="10"/>
  <c r="E54" i="10" s="1"/>
  <c r="N54" i="10"/>
  <c r="B55" i="10"/>
  <c r="C55" i="10"/>
  <c r="D55" i="10"/>
  <c r="E55" i="10" s="1"/>
  <c r="B56" i="10"/>
  <c r="C56" i="10"/>
  <c r="D56" i="10"/>
  <c r="E56" i="10" s="1"/>
  <c r="B57" i="10"/>
  <c r="C57" i="10"/>
  <c r="D57" i="10"/>
  <c r="E57" i="10" s="1"/>
  <c r="B58" i="10"/>
  <c r="C58" i="10"/>
  <c r="D58" i="10"/>
  <c r="E58" i="10"/>
  <c r="N58" i="10"/>
  <c r="B59" i="10"/>
  <c r="C59" i="10"/>
  <c r="D59" i="10"/>
  <c r="E59" i="10"/>
  <c r="N59" i="10"/>
  <c r="B60" i="10"/>
  <c r="C60" i="10"/>
  <c r="D60" i="10"/>
  <c r="E60" i="10"/>
  <c r="N60" i="10"/>
  <c r="B61" i="10"/>
  <c r="C61" i="10"/>
  <c r="D61" i="10"/>
  <c r="E61" i="10"/>
  <c r="N61" i="10"/>
  <c r="B62" i="10"/>
  <c r="C62" i="10"/>
  <c r="D62" i="10"/>
  <c r="E62" i="10" s="1"/>
  <c r="N62" i="10"/>
  <c r="B63" i="10"/>
  <c r="C63" i="10"/>
  <c r="D63" i="10"/>
  <c r="E63" i="10" s="1"/>
  <c r="B64" i="10"/>
  <c r="C64" i="10"/>
  <c r="D64" i="10"/>
  <c r="E64" i="10" s="1"/>
  <c r="B65" i="10"/>
  <c r="C65" i="10"/>
  <c r="D65" i="10"/>
  <c r="E65" i="10" s="1"/>
  <c r="B66" i="10"/>
  <c r="C66" i="10"/>
  <c r="D66" i="10"/>
  <c r="E66" i="10"/>
  <c r="B67" i="10"/>
  <c r="C67" i="10"/>
  <c r="D67" i="10"/>
  <c r="E67" i="10"/>
  <c r="N67" i="10"/>
  <c r="B68" i="10"/>
  <c r="C68" i="10"/>
  <c r="D68" i="10"/>
  <c r="E68" i="10"/>
  <c r="N68" i="10"/>
  <c r="B69" i="10"/>
  <c r="C69" i="10"/>
  <c r="D69" i="10"/>
  <c r="E69" i="10"/>
  <c r="N69" i="10"/>
  <c r="B70" i="10"/>
  <c r="C70" i="10"/>
  <c r="D70" i="10"/>
  <c r="E70" i="10" s="1"/>
  <c r="N70" i="10"/>
  <c r="B71" i="10"/>
  <c r="C71" i="10"/>
  <c r="D71" i="10"/>
  <c r="E71" i="10" s="1"/>
  <c r="B72" i="10"/>
  <c r="C72" i="10"/>
  <c r="D72" i="10"/>
  <c r="E72" i="10" s="1"/>
  <c r="B73" i="10"/>
  <c r="C73" i="10"/>
  <c r="D73" i="10"/>
  <c r="E73" i="10" s="1"/>
  <c r="B74" i="10"/>
  <c r="C74" i="10"/>
  <c r="D74" i="10"/>
  <c r="E74" i="10"/>
  <c r="N74" i="10"/>
  <c r="B75" i="10"/>
  <c r="C75" i="10"/>
  <c r="D75" i="10"/>
  <c r="E75" i="10"/>
  <c r="N75" i="10"/>
  <c r="B76" i="10"/>
  <c r="C76" i="10"/>
  <c r="D76" i="10"/>
  <c r="E76" i="10"/>
  <c r="N76" i="10"/>
  <c r="B77" i="10"/>
  <c r="C77" i="10"/>
  <c r="D77" i="10"/>
  <c r="E77" i="10"/>
  <c r="N77" i="10"/>
  <c r="B78" i="10"/>
  <c r="C78" i="10"/>
  <c r="D78" i="10"/>
  <c r="E78" i="10" s="1"/>
  <c r="N78" i="10"/>
  <c r="B79" i="10"/>
  <c r="C79" i="10"/>
  <c r="D79" i="10"/>
  <c r="E79" i="10" s="1"/>
  <c r="B80" i="10"/>
  <c r="C80" i="10"/>
  <c r="D80" i="10"/>
  <c r="E80" i="10" s="1"/>
  <c r="B81" i="10"/>
  <c r="C81" i="10"/>
  <c r="D81" i="10"/>
  <c r="E81" i="10" s="1"/>
  <c r="N81" i="10"/>
  <c r="B82" i="10"/>
  <c r="C82" i="10"/>
  <c r="D82" i="10"/>
  <c r="E82" i="10"/>
  <c r="B83" i="10"/>
  <c r="C83" i="10"/>
  <c r="D83" i="10"/>
  <c r="E83" i="10" s="1"/>
  <c r="B84" i="10"/>
  <c r="C84" i="10"/>
  <c r="D84" i="10"/>
  <c r="E84" i="10"/>
  <c r="B85" i="10"/>
  <c r="C85" i="10"/>
  <c r="D85" i="10"/>
  <c r="E85" i="10" s="1"/>
  <c r="B86" i="10"/>
  <c r="C86" i="10"/>
  <c r="D86" i="10"/>
  <c r="E86" i="10"/>
  <c r="B87" i="10"/>
  <c r="C87" i="10"/>
  <c r="D87" i="10"/>
  <c r="E87" i="10" s="1"/>
  <c r="B88" i="10"/>
  <c r="C88" i="10"/>
  <c r="D88" i="10"/>
  <c r="E88" i="10"/>
  <c r="B89" i="10"/>
  <c r="C89" i="10"/>
  <c r="D89" i="10"/>
  <c r="E89" i="10" s="1"/>
  <c r="N89" i="10"/>
  <c r="B90" i="10"/>
  <c r="C90" i="10"/>
  <c r="D90" i="10"/>
  <c r="E90" i="10"/>
  <c r="B91" i="10"/>
  <c r="C91" i="10"/>
  <c r="D91" i="10"/>
  <c r="E91" i="10" s="1"/>
  <c r="B92" i="10"/>
  <c r="C92" i="10"/>
  <c r="D92" i="10"/>
  <c r="E92" i="10"/>
  <c r="B93" i="10"/>
  <c r="C93" i="10"/>
  <c r="D93" i="10"/>
  <c r="E93" i="10" s="1"/>
  <c r="B94" i="10"/>
  <c r="C94" i="10"/>
  <c r="D94" i="10"/>
  <c r="E94" i="10"/>
  <c r="B95" i="10"/>
  <c r="C95" i="10"/>
  <c r="D95" i="10"/>
  <c r="E95" i="10" s="1"/>
  <c r="B96" i="10"/>
  <c r="C96" i="10"/>
  <c r="D96" i="10"/>
  <c r="E96" i="10"/>
  <c r="B97" i="10"/>
  <c r="C97" i="10"/>
  <c r="D97" i="10"/>
  <c r="E97" i="10" s="1"/>
  <c r="N97" i="10"/>
  <c r="B98" i="10"/>
  <c r="C98" i="10"/>
  <c r="D98" i="10"/>
  <c r="E98" i="10"/>
  <c r="B99" i="10"/>
  <c r="C99" i="10"/>
  <c r="D99" i="10"/>
  <c r="E99" i="10" s="1"/>
  <c r="B100" i="10"/>
  <c r="C100" i="10"/>
  <c r="D100" i="10"/>
  <c r="E100" i="10"/>
  <c r="B101" i="10"/>
  <c r="C101" i="10"/>
  <c r="D101" i="10"/>
  <c r="E101" i="10" s="1"/>
  <c r="B102" i="10"/>
  <c r="C102" i="10"/>
  <c r="D102" i="10"/>
  <c r="E102" i="10"/>
  <c r="E53" i="9"/>
  <c r="F53" i="9"/>
  <c r="G53" i="9"/>
  <c r="H53" i="9"/>
  <c r="I53" i="9"/>
  <c r="J53" i="9"/>
  <c r="K53" i="9"/>
  <c r="L53" i="9"/>
  <c r="M53" i="9"/>
  <c r="N53" i="9"/>
  <c r="O53" i="9"/>
  <c r="P53" i="9"/>
  <c r="Q53" i="9"/>
  <c r="R53" i="9"/>
  <c r="S53" i="9"/>
  <c r="T53" i="9"/>
  <c r="U53" i="9"/>
  <c r="V53" i="9"/>
  <c r="W53" i="9"/>
  <c r="X53" i="9"/>
  <c r="Y53" i="9"/>
  <c r="Z53" i="9"/>
  <c r="AA53" i="9"/>
  <c r="AB53" i="9"/>
  <c r="AC53" i="9"/>
  <c r="AD53" i="9"/>
  <c r="AE53" i="9"/>
  <c r="AF53" i="9"/>
  <c r="AG53" i="9"/>
  <c r="AH53" i="9"/>
  <c r="AI53" i="9"/>
  <c r="AJ53" i="9"/>
  <c r="AK53" i="9"/>
  <c r="AL53" i="9"/>
  <c r="AM53" i="9"/>
  <c r="AN53" i="9"/>
  <c r="AO53" i="9"/>
  <c r="AP53" i="9"/>
  <c r="AQ53" i="9"/>
  <c r="AR53" i="9"/>
  <c r="AS53" i="9"/>
  <c r="AT53" i="9"/>
  <c r="AU53" i="9"/>
  <c r="AV53" i="9"/>
  <c r="AW53" i="9"/>
  <c r="AX53" i="9"/>
  <c r="AY53" i="9"/>
  <c r="AZ53" i="9"/>
  <c r="BA53" i="9"/>
  <c r="BB53" i="9"/>
  <c r="BC53" i="9"/>
  <c r="BD53" i="9"/>
  <c r="BE53" i="9"/>
  <c r="BF53" i="9"/>
  <c r="BG53" i="9"/>
  <c r="BH53" i="9"/>
  <c r="BI53" i="9"/>
  <c r="BJ53" i="9"/>
  <c r="BK53" i="9"/>
  <c r="BL53" i="9"/>
  <c r="BM53" i="9"/>
  <c r="BN53" i="9"/>
  <c r="BO53" i="9"/>
  <c r="BP53" i="9"/>
  <c r="BQ53" i="9"/>
  <c r="BR53" i="9"/>
  <c r="BS53" i="9"/>
  <c r="BT53" i="9"/>
  <c r="BU53" i="9"/>
  <c r="BV53" i="9"/>
  <c r="BW53" i="9"/>
  <c r="BX53" i="9"/>
  <c r="BY53" i="9"/>
  <c r="BZ53" i="9"/>
  <c r="CA53" i="9"/>
  <c r="CB53" i="9"/>
  <c r="CC53" i="9"/>
  <c r="CD53" i="9"/>
  <c r="CE53" i="9"/>
  <c r="CF53" i="9"/>
  <c r="CG53" i="9"/>
  <c r="CH53" i="9"/>
  <c r="CI53" i="9"/>
  <c r="CJ53" i="9"/>
  <c r="CK53" i="9"/>
  <c r="CL53" i="9"/>
  <c r="CM53" i="9"/>
  <c r="CN53" i="9"/>
  <c r="CO53" i="9"/>
  <c r="CP53" i="9"/>
  <c r="CQ53" i="9"/>
  <c r="CR53" i="9"/>
  <c r="CS53" i="9"/>
  <c r="CT53" i="9"/>
  <c r="CU53" i="9"/>
  <c r="CV53" i="9"/>
  <c r="CW53" i="9"/>
  <c r="CX53" i="9"/>
  <c r="CY53" i="9"/>
  <c r="CZ53" i="9"/>
  <c r="D30" i="9"/>
  <c r="D28" i="9"/>
  <c r="D26" i="9"/>
  <c r="D24" i="9"/>
  <c r="D22" i="9"/>
  <c r="C21" i="9"/>
  <c r="N47" i="10" l="1"/>
  <c r="N39" i="10"/>
  <c r="N31" i="10"/>
  <c r="N15" i="10"/>
  <c r="N83" i="10"/>
  <c r="N84" i="10"/>
  <c r="N57" i="10"/>
  <c r="N45" i="10"/>
  <c r="N63" i="10"/>
  <c r="N101" i="10"/>
  <c r="N80" i="10"/>
  <c r="N73" i="10"/>
  <c r="N64" i="10"/>
  <c r="N42" i="10"/>
  <c r="N79" i="10"/>
  <c r="N93" i="10"/>
  <c r="N55" i="10"/>
  <c r="N23" i="10"/>
  <c r="N7" i="10"/>
  <c r="N102" i="10"/>
  <c r="N85" i="10"/>
  <c r="N71" i="10"/>
  <c r="N35" i="10"/>
  <c r="N99" i="10"/>
  <c r="N95" i="10"/>
  <c r="N94" i="10"/>
  <c r="N66" i="10"/>
  <c r="N65" i="10"/>
  <c r="N100" i="10"/>
  <c r="N72" i="10"/>
  <c r="N92" i="10"/>
  <c r="N91" i="10"/>
  <c r="N87" i="10"/>
  <c r="N86" i="10"/>
  <c r="N56" i="10"/>
  <c r="N29" i="10"/>
  <c r="N20" i="10"/>
  <c r="N36" i="10"/>
  <c r="N28" i="10"/>
  <c r="N8" i="10"/>
  <c r="N21" i="10"/>
  <c r="N98" i="10"/>
  <c r="N90" i="10"/>
  <c r="N82" i="10"/>
  <c r="N18" i="10"/>
  <c r="N9" i="10"/>
  <c r="N27" i="10"/>
  <c r="N24" i="10"/>
  <c r="N11" i="10"/>
  <c r="N3" i="10"/>
  <c r="N96" i="10"/>
  <c r="N88" i="10"/>
  <c r="N50" i="10"/>
  <c r="N49" i="10"/>
  <c r="N40" i="10"/>
  <c r="N34" i="10"/>
  <c r="N26" i="10"/>
  <c r="N12" i="10"/>
  <c r="N4" i="10"/>
  <c r="N46" i="10"/>
  <c r="N19" i="10"/>
  <c r="N41" i="10"/>
  <c r="D27" i="9"/>
  <c r="C27" i="9"/>
  <c r="C25" i="9"/>
  <c r="D25" i="9"/>
  <c r="C29" i="9"/>
  <c r="D29" i="9"/>
  <c r="C31" i="9"/>
  <c r="D31" i="9"/>
  <c r="C23" i="9"/>
  <c r="D23" i="9"/>
  <c r="C22" i="9"/>
  <c r="C24" i="9"/>
  <c r="C26" i="9"/>
  <c r="C28" i="9"/>
  <c r="C30" i="9"/>
  <c r="B3" i="8" l="1"/>
  <c r="C3" i="8"/>
  <c r="D3" i="8"/>
  <c r="E3" i="8"/>
  <c r="B4" i="8"/>
  <c r="C4" i="8"/>
  <c r="D4" i="8"/>
  <c r="E4" i="8" s="1"/>
  <c r="B5" i="8"/>
  <c r="C5" i="8"/>
  <c r="D5" i="8"/>
  <c r="E5" i="8"/>
  <c r="N5" i="8"/>
  <c r="B6" i="8"/>
  <c r="C6" i="8"/>
  <c r="D6" i="8"/>
  <c r="E6" i="8"/>
  <c r="N6" i="8"/>
  <c r="B7" i="8"/>
  <c r="C7" i="8"/>
  <c r="D7" i="8"/>
  <c r="E7" i="8"/>
  <c r="B8" i="8"/>
  <c r="C8" i="8"/>
  <c r="D8" i="8"/>
  <c r="E8" i="8" s="1"/>
  <c r="B9" i="8"/>
  <c r="C9" i="8"/>
  <c r="D9" i="8"/>
  <c r="E9" i="8"/>
  <c r="N9" i="8"/>
  <c r="B10" i="8"/>
  <c r="C10" i="8"/>
  <c r="D10" i="8"/>
  <c r="E10" i="8"/>
  <c r="N10" i="8"/>
  <c r="B11" i="8"/>
  <c r="C11" i="8"/>
  <c r="D11" i="8"/>
  <c r="E11" i="8"/>
  <c r="B12" i="8"/>
  <c r="C12" i="8"/>
  <c r="D12" i="8"/>
  <c r="E12" i="8" s="1"/>
  <c r="B13" i="8"/>
  <c r="C13" i="8"/>
  <c r="D13" i="8"/>
  <c r="E13" i="8"/>
  <c r="N13" i="8"/>
  <c r="B14" i="8"/>
  <c r="C14" i="8"/>
  <c r="D14" i="8"/>
  <c r="E14" i="8"/>
  <c r="N14" i="8"/>
  <c r="B15" i="8"/>
  <c r="C15" i="8"/>
  <c r="D15" i="8"/>
  <c r="E15" i="8"/>
  <c r="B16" i="8"/>
  <c r="C16" i="8"/>
  <c r="D16" i="8"/>
  <c r="E16" i="8" s="1"/>
  <c r="B17" i="8"/>
  <c r="C17" i="8"/>
  <c r="D17" i="8"/>
  <c r="E17" i="8"/>
  <c r="N17" i="8"/>
  <c r="B18" i="8"/>
  <c r="C18" i="8"/>
  <c r="D18" i="8"/>
  <c r="E18" i="8"/>
  <c r="N18" i="8"/>
  <c r="B19" i="8"/>
  <c r="C19" i="8"/>
  <c r="D19" i="8"/>
  <c r="E19" i="8"/>
  <c r="B20" i="8"/>
  <c r="C20" i="8"/>
  <c r="D20" i="8"/>
  <c r="E20" i="8" s="1"/>
  <c r="B21" i="8"/>
  <c r="C21" i="8"/>
  <c r="D21" i="8"/>
  <c r="E21" i="8"/>
  <c r="N21" i="8"/>
  <c r="B22" i="8"/>
  <c r="C22" i="8"/>
  <c r="D22" i="8"/>
  <c r="E22" i="8"/>
  <c r="N22" i="8"/>
  <c r="B23" i="8"/>
  <c r="C23" i="8"/>
  <c r="D23" i="8"/>
  <c r="E23" i="8"/>
  <c r="B24" i="8"/>
  <c r="C24" i="8"/>
  <c r="D24" i="8"/>
  <c r="E24" i="8" s="1"/>
  <c r="B25" i="8"/>
  <c r="C25" i="8"/>
  <c r="D25" i="8"/>
  <c r="E25" i="8"/>
  <c r="N25" i="8"/>
  <c r="B26" i="8"/>
  <c r="C26" i="8"/>
  <c r="D26" i="8"/>
  <c r="E26" i="8"/>
  <c r="N26" i="8"/>
  <c r="B27" i="8"/>
  <c r="C27" i="8"/>
  <c r="D27" i="8"/>
  <c r="E27" i="8"/>
  <c r="B28" i="8"/>
  <c r="C28" i="8"/>
  <c r="D28" i="8"/>
  <c r="E28" i="8" s="1"/>
  <c r="B29" i="8"/>
  <c r="C29" i="8"/>
  <c r="D29" i="8"/>
  <c r="E29" i="8"/>
  <c r="N29" i="8"/>
  <c r="B30" i="8"/>
  <c r="C30" i="8"/>
  <c r="D30" i="8"/>
  <c r="E30" i="8"/>
  <c r="N30" i="8"/>
  <c r="B31" i="8"/>
  <c r="C31" i="8"/>
  <c r="D31" i="8"/>
  <c r="E31" i="8"/>
  <c r="B32" i="8"/>
  <c r="C32" i="8"/>
  <c r="D32" i="8"/>
  <c r="E32" i="8" s="1"/>
  <c r="B33" i="8"/>
  <c r="C33" i="8"/>
  <c r="D33" i="8"/>
  <c r="E33" i="8"/>
  <c r="N33" i="8"/>
  <c r="B34" i="8"/>
  <c r="C34" i="8"/>
  <c r="D34" i="8"/>
  <c r="E34" i="8"/>
  <c r="N34" i="8"/>
  <c r="B35" i="8"/>
  <c r="C35" i="8"/>
  <c r="D35" i="8"/>
  <c r="E35" i="8"/>
  <c r="B36" i="8"/>
  <c r="C36" i="8"/>
  <c r="D36" i="8"/>
  <c r="E36" i="8" s="1"/>
  <c r="B37" i="8"/>
  <c r="C37" i="8"/>
  <c r="D37" i="8"/>
  <c r="E37" i="8"/>
  <c r="N37" i="8"/>
  <c r="B38" i="8"/>
  <c r="C38" i="8"/>
  <c r="D38" i="8"/>
  <c r="E38" i="8"/>
  <c r="N38" i="8"/>
  <c r="B39" i="8"/>
  <c r="C39" i="8"/>
  <c r="D39" i="8"/>
  <c r="E39" i="8"/>
  <c r="B40" i="8"/>
  <c r="C40" i="8"/>
  <c r="D40" i="8"/>
  <c r="E40" i="8" s="1"/>
  <c r="B41" i="8"/>
  <c r="C41" i="8"/>
  <c r="D41" i="8"/>
  <c r="E41" i="8"/>
  <c r="N41" i="8"/>
  <c r="B42" i="8"/>
  <c r="C42" i="8"/>
  <c r="D42" i="8"/>
  <c r="E42" i="8"/>
  <c r="N42" i="8"/>
  <c r="B43" i="8"/>
  <c r="C43" i="8"/>
  <c r="D43" i="8"/>
  <c r="E43" i="8"/>
  <c r="B44" i="8"/>
  <c r="C44" i="8"/>
  <c r="D44" i="8"/>
  <c r="E44" i="8" s="1"/>
  <c r="B45" i="8"/>
  <c r="C45" i="8"/>
  <c r="D45" i="8"/>
  <c r="E45" i="8"/>
  <c r="N45" i="8"/>
  <c r="B46" i="8"/>
  <c r="C46" i="8"/>
  <c r="D46" i="8"/>
  <c r="E46" i="8"/>
  <c r="N46" i="8"/>
  <c r="B47" i="8"/>
  <c r="C47" i="8"/>
  <c r="D47" i="8"/>
  <c r="E47" i="8"/>
  <c r="B48" i="8"/>
  <c r="C48" i="8"/>
  <c r="D48" i="8"/>
  <c r="E48" i="8" s="1"/>
  <c r="B49" i="8"/>
  <c r="C49" i="8"/>
  <c r="D49" i="8"/>
  <c r="E49" i="8"/>
  <c r="N49" i="8"/>
  <c r="B50" i="8"/>
  <c r="C50" i="8"/>
  <c r="D50" i="8"/>
  <c r="E50" i="8"/>
  <c r="N50" i="8"/>
  <c r="B51" i="8"/>
  <c r="C51" i="8"/>
  <c r="D51" i="8"/>
  <c r="E51" i="8"/>
  <c r="B52" i="8"/>
  <c r="C52" i="8"/>
  <c r="D52" i="8"/>
  <c r="E52" i="8" s="1"/>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D31" i="7"/>
  <c r="C31" i="7"/>
  <c r="C30" i="7"/>
  <c r="D29" i="7"/>
  <c r="C29" i="7"/>
  <c r="C28" i="7"/>
  <c r="D27" i="7"/>
  <c r="C27" i="7"/>
  <c r="C26" i="7"/>
  <c r="D25" i="7"/>
  <c r="C25" i="7"/>
  <c r="C24" i="7"/>
  <c r="D23" i="7"/>
  <c r="C23" i="7"/>
  <c r="C22" i="7"/>
  <c r="C21" i="7"/>
  <c r="C20" i="7"/>
  <c r="N44" i="8" l="1"/>
  <c r="N52" i="8"/>
  <c r="N47" i="8"/>
  <c r="N39" i="8"/>
  <c r="N28" i="8"/>
  <c r="N16" i="8"/>
  <c r="N31" i="8"/>
  <c r="N8" i="8"/>
  <c r="N23" i="8"/>
  <c r="N24" i="8"/>
  <c r="N36" i="8"/>
  <c r="N20" i="8"/>
  <c r="N48" i="8"/>
  <c r="N40" i="8"/>
  <c r="N15" i="8"/>
  <c r="N12" i="8"/>
  <c r="N32" i="8"/>
  <c r="N7" i="8"/>
  <c r="N4" i="8"/>
  <c r="N51" i="8"/>
  <c r="N43" i="8"/>
  <c r="N35" i="8"/>
  <c r="N27" i="8"/>
  <c r="N19" i="8"/>
  <c r="N11" i="8"/>
  <c r="N3" i="8"/>
  <c r="D22" i="7"/>
  <c r="D24" i="7"/>
  <c r="D26" i="7"/>
  <c r="D28" i="7"/>
  <c r="D30" i="7"/>
  <c r="B3" i="6" l="1"/>
  <c r="C3" i="6"/>
  <c r="D3" i="6"/>
  <c r="E3" i="6"/>
  <c r="B4" i="6"/>
  <c r="C4" i="6"/>
  <c r="D4" i="6"/>
  <c r="E4" i="6" s="1"/>
  <c r="B5" i="6"/>
  <c r="C5" i="6"/>
  <c r="D5" i="6"/>
  <c r="E5" i="6"/>
  <c r="N5" i="6"/>
  <c r="B6" i="6"/>
  <c r="C6" i="6"/>
  <c r="D6" i="6"/>
  <c r="E6" i="6"/>
  <c r="N6" i="6"/>
  <c r="B7" i="6"/>
  <c r="C7" i="6"/>
  <c r="D7" i="6"/>
  <c r="E7" i="6"/>
  <c r="B8" i="6"/>
  <c r="C8" i="6"/>
  <c r="D8" i="6"/>
  <c r="E8" i="6" s="1"/>
  <c r="B9" i="6"/>
  <c r="C9" i="6"/>
  <c r="D9" i="6"/>
  <c r="E9" i="6" s="1"/>
  <c r="B10" i="6"/>
  <c r="C10" i="6"/>
  <c r="D10" i="6"/>
  <c r="E10" i="6"/>
  <c r="N10" i="6"/>
  <c r="B11" i="6"/>
  <c r="C11" i="6"/>
  <c r="D11" i="6"/>
  <c r="E11" i="6"/>
  <c r="B12" i="6"/>
  <c r="C12" i="6"/>
  <c r="D12" i="6"/>
  <c r="E12" i="6" s="1"/>
  <c r="B13" i="6"/>
  <c r="C13" i="6"/>
  <c r="D13" i="6"/>
  <c r="E13" i="6"/>
  <c r="N13" i="6"/>
  <c r="B14" i="6"/>
  <c r="C14" i="6"/>
  <c r="D14" i="6"/>
  <c r="E14" i="6"/>
  <c r="N14" i="6"/>
  <c r="B15" i="6"/>
  <c r="C15" i="6"/>
  <c r="D15" i="6"/>
  <c r="E15" i="6"/>
  <c r="B16" i="6"/>
  <c r="C16" i="6"/>
  <c r="D16" i="6"/>
  <c r="E16" i="6" s="1"/>
  <c r="B17" i="6"/>
  <c r="C17" i="6"/>
  <c r="D17" i="6"/>
  <c r="E17" i="6" s="1"/>
  <c r="B18" i="6"/>
  <c r="C18" i="6"/>
  <c r="D18" i="6"/>
  <c r="E18" i="6"/>
  <c r="N18" i="6"/>
  <c r="B19" i="6"/>
  <c r="C19" i="6"/>
  <c r="D19" i="6"/>
  <c r="E19" i="6"/>
  <c r="B20" i="6"/>
  <c r="C20" i="6"/>
  <c r="D20" i="6"/>
  <c r="E20" i="6" s="1"/>
  <c r="B21" i="6"/>
  <c r="C21" i="6"/>
  <c r="D21" i="6"/>
  <c r="E21" i="6"/>
  <c r="N21" i="6"/>
  <c r="B22" i="6"/>
  <c r="C22" i="6"/>
  <c r="D22" i="6"/>
  <c r="E22" i="6"/>
  <c r="N22" i="6"/>
  <c r="E53" i="5"/>
  <c r="F53" i="5"/>
  <c r="G53" i="5"/>
  <c r="H53" i="5"/>
  <c r="I53" i="5"/>
  <c r="J53" i="5"/>
  <c r="K53" i="5"/>
  <c r="L53" i="5"/>
  <c r="M53" i="5"/>
  <c r="N53" i="5"/>
  <c r="O53" i="5"/>
  <c r="P53" i="5"/>
  <c r="Q53" i="5"/>
  <c r="R53" i="5"/>
  <c r="S53" i="5"/>
  <c r="T53" i="5"/>
  <c r="U53" i="5"/>
  <c r="V53" i="5"/>
  <c r="W53" i="5"/>
  <c r="X53" i="5"/>
  <c r="D31" i="5"/>
  <c r="C31" i="5"/>
  <c r="D30" i="5"/>
  <c r="C29" i="5"/>
  <c r="D28" i="5"/>
  <c r="C27" i="5"/>
  <c r="D26" i="5"/>
  <c r="C25" i="5"/>
  <c r="D24" i="5"/>
  <c r="C23" i="5"/>
  <c r="D22" i="5"/>
  <c r="C21" i="5"/>
  <c r="C20" i="5"/>
  <c r="N16" i="6" l="1"/>
  <c r="N9" i="6"/>
  <c r="N8" i="6"/>
  <c r="N20" i="6"/>
  <c r="N12" i="6"/>
  <c r="N17" i="6"/>
  <c r="N4" i="6"/>
  <c r="N19" i="6"/>
  <c r="N11" i="6"/>
  <c r="N3" i="6"/>
  <c r="N15" i="6"/>
  <c r="N7" i="6"/>
  <c r="D29" i="5"/>
  <c r="D23" i="5"/>
  <c r="D27" i="5"/>
  <c r="D25" i="5"/>
  <c r="C22" i="5"/>
  <c r="C24" i="5"/>
  <c r="C26" i="5"/>
  <c r="C28" i="5"/>
  <c r="C30" i="5"/>
  <c r="B3" i="3" l="1"/>
  <c r="C3" i="3"/>
  <c r="D3" i="3"/>
  <c r="E3" i="3" s="1"/>
  <c r="B4" i="3"/>
  <c r="C4" i="3"/>
  <c r="D4" i="3"/>
  <c r="E4" i="3" s="1"/>
  <c r="B5" i="3"/>
  <c r="C5" i="3"/>
  <c r="D5" i="3"/>
  <c r="E5" i="3"/>
  <c r="B6" i="3"/>
  <c r="C6" i="3"/>
  <c r="D6" i="3"/>
  <c r="E6" i="3"/>
  <c r="B7" i="3"/>
  <c r="C7" i="3"/>
  <c r="D7" i="3"/>
  <c r="E7" i="3"/>
  <c r="E53" i="4"/>
  <c r="F53" i="4"/>
  <c r="G53" i="4"/>
  <c r="H53" i="4"/>
  <c r="I53" i="4"/>
  <c r="N3" i="3" l="1"/>
  <c r="N4" i="3"/>
  <c r="N5" i="3"/>
  <c r="N6" i="3"/>
  <c r="N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北光太郎</author>
  </authors>
  <commentList>
    <comment ref="C1" authorId="0" shapeId="0" xr:uid="{454C3AB2-3FD7-42CF-8B06-C9B8B90338B5}">
      <text>
        <r>
          <rPr>
            <b/>
            <sz val="9"/>
            <color indexed="81"/>
            <rFont val="MS P ゴシック"/>
            <family val="3"/>
            <charset val="128"/>
          </rPr>
          <t>「給与項目マスタ」タブから設定してください</t>
        </r>
      </text>
    </comment>
    <comment ref="D1" authorId="0" shapeId="0" xr:uid="{B5630EE2-BB9C-4134-ABD4-DC7FACD67971}">
      <text>
        <r>
          <rPr>
            <b/>
            <sz val="9"/>
            <color indexed="81"/>
            <rFont val="MS P ゴシック"/>
            <family val="3"/>
            <charset val="128"/>
          </rPr>
          <t>「給与項目マスタ」タブから設定してください</t>
        </r>
      </text>
    </comment>
    <comment ref="B10" authorId="0" shapeId="0" xr:uid="{F51FC299-CC39-41C8-A364-4933D1133901}">
      <text>
        <r>
          <rPr>
            <b/>
            <sz val="9"/>
            <color indexed="81"/>
            <rFont val="MS P ゴシック"/>
            <family val="3"/>
            <charset val="128"/>
          </rPr>
          <t>追加可能</t>
        </r>
      </text>
    </comment>
    <comment ref="B11" authorId="0" shapeId="0" xr:uid="{D362A178-6B59-483E-89DD-092BCAFF4465}">
      <text>
        <r>
          <rPr>
            <b/>
            <sz val="9"/>
            <color indexed="81"/>
            <rFont val="MS P ゴシック"/>
            <family val="3"/>
            <charset val="128"/>
          </rPr>
          <t>残業時間を含んだ時間</t>
        </r>
      </text>
    </comment>
    <comment ref="B17" authorId="0" shapeId="0" xr:uid="{03CE661C-2C6A-4F30-AE5D-5E65F01DF8EE}">
      <text>
        <r>
          <rPr>
            <b/>
            <sz val="9"/>
            <color indexed="81"/>
            <rFont val="MS P ゴシック"/>
            <family val="3"/>
            <charset val="128"/>
          </rPr>
          <t>追加可能</t>
        </r>
      </text>
    </comment>
    <comment ref="B19" authorId="0" shapeId="0" xr:uid="{CBFF11D3-DC51-4677-AD08-846A9A8CBD5E}">
      <text>
        <r>
          <rPr>
            <b/>
            <sz val="9"/>
            <color indexed="81"/>
            <rFont val="MS P ゴシック"/>
            <family val="3"/>
            <charset val="128"/>
          </rPr>
          <t>有給休暇の計算に使います。
時給者の1日の所定労働時間を入力してください。</t>
        </r>
      </text>
    </comment>
    <comment ref="B21" authorId="0" shapeId="0" xr:uid="{A91980F4-BDBA-4A73-A016-60A06BD421F2}">
      <text>
        <r>
          <rPr>
            <b/>
            <sz val="9"/>
            <color indexed="81"/>
            <rFont val="MS P ゴシック"/>
            <family val="3"/>
            <charset val="128"/>
          </rPr>
          <t>特別休暇を計算に追加する場合は計算式に「*〇9」を追加してください</t>
        </r>
      </text>
    </comment>
    <comment ref="B32" authorId="0" shapeId="0" xr:uid="{03871362-8A90-4A28-8AC4-0F3F718CAD47}">
      <text>
        <r>
          <rPr>
            <b/>
            <sz val="9"/>
            <color indexed="81"/>
            <rFont val="MS P ゴシック"/>
            <family val="3"/>
            <charset val="128"/>
          </rPr>
          <t>前月の基礎賃金から時間外手当を算出している場合は、前月と当月の基礎賃金の差額を入力してください。
未入力の場合は当月の賃金で時間外が算出されます。</t>
        </r>
      </text>
    </comment>
    <comment ref="B33" authorId="0" shapeId="0" xr:uid="{178174A4-48A7-4E00-BB50-B25387893819}">
      <text>
        <r>
          <rPr>
            <b/>
            <sz val="9"/>
            <color indexed="81"/>
            <rFont val="MS P ゴシック"/>
            <family val="3"/>
            <charset val="128"/>
          </rPr>
          <t>時給分は含まれていません</t>
        </r>
      </text>
    </comment>
    <comment ref="B43" authorId="0" shapeId="0" xr:uid="{A7BECA98-B17A-4C81-8CE7-420B3CE67444}">
      <text>
        <r>
          <rPr>
            <b/>
            <sz val="9"/>
            <color indexed="81"/>
            <rFont val="MS P ゴシック"/>
            <family val="3"/>
            <charset val="128"/>
          </rPr>
          <t>介護保険は年齢を応じてに自動的に控除されます。
また初期設定では誕生月の翌月に徴収される設定になっています。</t>
        </r>
      </text>
    </comment>
    <comment ref="B55" authorId="0" shapeId="0" xr:uid="{6F9DCC6A-6F5A-4833-A65F-17DFFFE84A9E}">
      <text>
        <r>
          <rPr>
            <b/>
            <sz val="9"/>
            <color indexed="81"/>
            <rFont val="MS P ゴシック"/>
            <family val="3"/>
            <charset val="128"/>
          </rPr>
          <t>住民税は手入力です。
6月、7月は特に注意しましょう。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北光太郎</author>
  </authors>
  <commentList>
    <comment ref="C1" authorId="0" shapeId="0" xr:uid="{641B8C1E-0AB0-4EC8-A298-3AB1AF43402D}">
      <text>
        <r>
          <rPr>
            <b/>
            <sz val="9"/>
            <color indexed="81"/>
            <rFont val="MS P ゴシック"/>
            <family val="3"/>
            <charset val="128"/>
          </rPr>
          <t>「給与項目マスタ」タブから設定してください</t>
        </r>
      </text>
    </comment>
    <comment ref="D1" authorId="0" shapeId="0" xr:uid="{3CB9C230-D38C-4D9B-BAC9-F9FE9CE197E6}">
      <text>
        <r>
          <rPr>
            <b/>
            <sz val="9"/>
            <color indexed="81"/>
            <rFont val="MS P ゴシック"/>
            <family val="3"/>
            <charset val="128"/>
          </rPr>
          <t>「給与項目マスタ」タブから設定してください</t>
        </r>
      </text>
    </comment>
    <comment ref="B10" authorId="0" shapeId="0" xr:uid="{3C39E06B-D188-45D1-AC40-259BBA3EF491}">
      <text>
        <r>
          <rPr>
            <b/>
            <sz val="9"/>
            <color indexed="81"/>
            <rFont val="MS P ゴシック"/>
            <family val="3"/>
            <charset val="128"/>
          </rPr>
          <t>追加可能</t>
        </r>
      </text>
    </comment>
    <comment ref="B11" authorId="0" shapeId="0" xr:uid="{A5893823-8B85-44ED-82BD-161C156CF8F4}">
      <text>
        <r>
          <rPr>
            <b/>
            <sz val="9"/>
            <color indexed="81"/>
            <rFont val="MS P ゴシック"/>
            <family val="3"/>
            <charset val="128"/>
          </rPr>
          <t>残業時間を含んだ時間</t>
        </r>
      </text>
    </comment>
    <comment ref="B17" authorId="0" shapeId="0" xr:uid="{58048B24-B501-4C15-8F42-DAB1B3F634E8}">
      <text>
        <r>
          <rPr>
            <b/>
            <sz val="9"/>
            <color indexed="81"/>
            <rFont val="MS P ゴシック"/>
            <family val="3"/>
            <charset val="128"/>
          </rPr>
          <t>追加可能</t>
        </r>
      </text>
    </comment>
    <comment ref="B19" authorId="0" shapeId="0" xr:uid="{C5EC4185-82C0-450A-A3EF-467499DC595B}">
      <text>
        <r>
          <rPr>
            <b/>
            <sz val="9"/>
            <color indexed="81"/>
            <rFont val="MS P ゴシック"/>
            <family val="3"/>
            <charset val="128"/>
          </rPr>
          <t>有給休暇の計算に使います。
時給者の1日の所定労働時間を入力してください。</t>
        </r>
      </text>
    </comment>
    <comment ref="B21" authorId="0" shapeId="0" xr:uid="{823463FA-8419-4660-9FB1-F944F6BB8990}">
      <text>
        <r>
          <rPr>
            <b/>
            <sz val="9"/>
            <color indexed="81"/>
            <rFont val="MS P ゴシック"/>
            <family val="3"/>
            <charset val="128"/>
          </rPr>
          <t>特別休暇を計算に追加する場合は計算式に「*〇9」を追加してください</t>
        </r>
      </text>
    </comment>
    <comment ref="B32" authorId="0" shapeId="0" xr:uid="{6E628338-58DB-4536-9C1D-D2569AF4D82D}">
      <text>
        <r>
          <rPr>
            <b/>
            <sz val="9"/>
            <color indexed="81"/>
            <rFont val="MS P ゴシック"/>
            <family val="3"/>
            <charset val="128"/>
          </rPr>
          <t>前月の基礎賃金から時間外手当を算出している場合は、前月と当月の基礎賃金の差額を入力してください。
未入力の場合は当月の賃金で時間外が算出されます。</t>
        </r>
      </text>
    </comment>
    <comment ref="B33" authorId="0" shapeId="0" xr:uid="{A97FBE99-7677-406D-BF78-71B1305BF809}">
      <text>
        <r>
          <rPr>
            <b/>
            <sz val="9"/>
            <color indexed="81"/>
            <rFont val="MS P ゴシック"/>
            <family val="3"/>
            <charset val="128"/>
          </rPr>
          <t>時給分は含まれていません</t>
        </r>
      </text>
    </comment>
    <comment ref="B43" authorId="0" shapeId="0" xr:uid="{67CCF5BD-EFDD-4C6B-810D-D0A862FEDAF3}">
      <text>
        <r>
          <rPr>
            <b/>
            <sz val="9"/>
            <color indexed="81"/>
            <rFont val="MS P ゴシック"/>
            <family val="3"/>
            <charset val="128"/>
          </rPr>
          <t>介護保険は年齢を応じてに自動的に控除されます。
また初期設定では誕生月の翌月に徴収される設定になっています。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北光太郎</author>
  </authors>
  <commentList>
    <comment ref="C1" authorId="0" shapeId="0" xr:uid="{2150514B-B76D-402E-85F0-94D2BFBFFEE1}">
      <text>
        <r>
          <rPr>
            <b/>
            <sz val="9"/>
            <color indexed="81"/>
            <rFont val="MS P ゴシック"/>
            <family val="3"/>
            <charset val="128"/>
          </rPr>
          <t>「給与項目マスタ」タブから設定してください</t>
        </r>
      </text>
    </comment>
    <comment ref="D1" authorId="0" shapeId="0" xr:uid="{247E6790-ADD7-4AC3-992C-365C2634415C}">
      <text>
        <r>
          <rPr>
            <b/>
            <sz val="9"/>
            <color indexed="81"/>
            <rFont val="MS P ゴシック"/>
            <family val="3"/>
            <charset val="128"/>
          </rPr>
          <t>「給与項目マスタ」タブから設定してください</t>
        </r>
      </text>
    </comment>
    <comment ref="B10" authorId="0" shapeId="0" xr:uid="{7C7D980B-CF6A-4549-8F20-89037A35B85B}">
      <text>
        <r>
          <rPr>
            <b/>
            <sz val="9"/>
            <color indexed="81"/>
            <rFont val="MS P ゴシック"/>
            <family val="3"/>
            <charset val="128"/>
          </rPr>
          <t>追加可能</t>
        </r>
      </text>
    </comment>
    <comment ref="B11" authorId="0" shapeId="0" xr:uid="{B41CCC89-3D16-445E-9549-9A3BC7958FFC}">
      <text>
        <r>
          <rPr>
            <b/>
            <sz val="9"/>
            <color indexed="81"/>
            <rFont val="MS P ゴシック"/>
            <family val="3"/>
            <charset val="128"/>
          </rPr>
          <t>残業時間を含んだ時間</t>
        </r>
      </text>
    </comment>
    <comment ref="B17" authorId="0" shapeId="0" xr:uid="{5DDA914D-D26F-4B5C-9657-F5A764A1268B}">
      <text>
        <r>
          <rPr>
            <b/>
            <sz val="9"/>
            <color indexed="81"/>
            <rFont val="MS P ゴシック"/>
            <family val="3"/>
            <charset val="128"/>
          </rPr>
          <t>追加可能</t>
        </r>
      </text>
    </comment>
    <comment ref="B19" authorId="0" shapeId="0" xr:uid="{FFDA7438-5F6A-4E6A-853E-7BA264EC6CD1}">
      <text>
        <r>
          <rPr>
            <b/>
            <sz val="9"/>
            <color indexed="81"/>
            <rFont val="MS P ゴシック"/>
            <family val="3"/>
            <charset val="128"/>
          </rPr>
          <t>有給休暇の計算に使います。
時給者の1日の所定労働時間を入力してください。</t>
        </r>
      </text>
    </comment>
    <comment ref="B21" authorId="0" shapeId="0" xr:uid="{500DF789-F26F-4DC7-861F-AFC953694AF1}">
      <text>
        <r>
          <rPr>
            <b/>
            <sz val="9"/>
            <color indexed="81"/>
            <rFont val="MS P ゴシック"/>
            <family val="3"/>
            <charset val="128"/>
          </rPr>
          <t>特別休暇を計算に追加する場合は計算式に「*〇9」を追加してください</t>
        </r>
      </text>
    </comment>
    <comment ref="B32" authorId="0" shapeId="0" xr:uid="{4EB6B1A0-401C-4419-9BDA-CDEC604E4501}">
      <text>
        <r>
          <rPr>
            <b/>
            <sz val="9"/>
            <color indexed="81"/>
            <rFont val="MS P ゴシック"/>
            <family val="3"/>
            <charset val="128"/>
          </rPr>
          <t>前月の基礎賃金から時間外手当を算出している場合は、前月と当月の基礎賃金の差額を入力してください。
未入力の場合は当月の賃金で時間外が算出されます。</t>
        </r>
      </text>
    </comment>
    <comment ref="B33" authorId="0" shapeId="0" xr:uid="{3843667F-23D4-45C4-B045-BF161C9474F0}">
      <text>
        <r>
          <rPr>
            <b/>
            <sz val="9"/>
            <color indexed="81"/>
            <rFont val="MS P ゴシック"/>
            <family val="3"/>
            <charset val="128"/>
          </rPr>
          <t>時給分は含まれていません</t>
        </r>
      </text>
    </comment>
    <comment ref="B43" authorId="0" shapeId="0" xr:uid="{02E797E4-42BD-4830-9505-A05D61DE71DD}">
      <text>
        <r>
          <rPr>
            <b/>
            <sz val="9"/>
            <color indexed="81"/>
            <rFont val="MS P ゴシック"/>
            <family val="3"/>
            <charset val="128"/>
          </rPr>
          <t>介護保険は年齢を応じてに自動的に控除されます。
また初期設定では誕生月の翌月に徴収される設定になっています。</t>
        </r>
      </text>
    </comment>
    <comment ref="B55" authorId="0" shapeId="0" xr:uid="{CB43F0C7-9960-46C8-BFE5-64C4BD31DFE7}">
      <text>
        <r>
          <rPr>
            <b/>
            <sz val="9"/>
            <color indexed="81"/>
            <rFont val="MS P ゴシック"/>
            <family val="3"/>
            <charset val="128"/>
          </rPr>
          <t>住民税は手入力です。
6月、7月は特に注意しましょう。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北光太郎</author>
  </authors>
  <commentList>
    <comment ref="C1" authorId="0" shapeId="0" xr:uid="{B12E54D0-61FF-4305-8164-89EE4E91CF30}">
      <text>
        <r>
          <rPr>
            <b/>
            <sz val="9"/>
            <color indexed="81"/>
            <rFont val="MS P ゴシック"/>
            <family val="3"/>
            <charset val="128"/>
          </rPr>
          <t>「給与項目マスタ」タブから設定してください</t>
        </r>
      </text>
    </comment>
    <comment ref="D1" authorId="0" shapeId="0" xr:uid="{EEAF9831-FD5C-458D-AB21-00B03DEB40BB}">
      <text>
        <r>
          <rPr>
            <b/>
            <sz val="9"/>
            <color indexed="81"/>
            <rFont val="MS P ゴシック"/>
            <family val="3"/>
            <charset val="128"/>
          </rPr>
          <t>「給与項目マスタ」タブから設定してください</t>
        </r>
      </text>
    </comment>
    <comment ref="B10" authorId="0" shapeId="0" xr:uid="{3BC0A681-6DBF-4B26-8541-1FA2E3D4D3F4}">
      <text>
        <r>
          <rPr>
            <b/>
            <sz val="9"/>
            <color indexed="81"/>
            <rFont val="MS P ゴシック"/>
            <family val="3"/>
            <charset val="128"/>
          </rPr>
          <t>追加可能</t>
        </r>
      </text>
    </comment>
    <comment ref="B11" authorId="0" shapeId="0" xr:uid="{FBC76D78-B4C8-42C4-89D3-FA4F79C480A1}">
      <text>
        <r>
          <rPr>
            <b/>
            <sz val="9"/>
            <color indexed="81"/>
            <rFont val="MS P ゴシック"/>
            <family val="3"/>
            <charset val="128"/>
          </rPr>
          <t>残業時間を含んだ時間</t>
        </r>
      </text>
    </comment>
    <comment ref="B17" authorId="0" shapeId="0" xr:uid="{C90125F4-9F91-4F4C-B019-FB18C5478EB4}">
      <text>
        <r>
          <rPr>
            <b/>
            <sz val="9"/>
            <color indexed="81"/>
            <rFont val="MS P ゴシック"/>
            <family val="3"/>
            <charset val="128"/>
          </rPr>
          <t>追加可能</t>
        </r>
      </text>
    </comment>
    <comment ref="B19" authorId="0" shapeId="0" xr:uid="{169CF360-D65E-41ED-9F27-F1661C8EA529}">
      <text>
        <r>
          <rPr>
            <b/>
            <sz val="9"/>
            <color indexed="81"/>
            <rFont val="MS P ゴシック"/>
            <family val="3"/>
            <charset val="128"/>
          </rPr>
          <t>有給休暇の計算に使います。
時給者の1日の所定労働時間を入力してください。</t>
        </r>
      </text>
    </comment>
    <comment ref="B21" authorId="0" shapeId="0" xr:uid="{3AAD3CE7-BF83-4E05-90B1-8EB79FB49817}">
      <text>
        <r>
          <rPr>
            <b/>
            <sz val="9"/>
            <color indexed="81"/>
            <rFont val="MS P ゴシック"/>
            <family val="3"/>
            <charset val="128"/>
          </rPr>
          <t>特別休暇を計算に追加する場合は計算式に「*〇9」を追加してください</t>
        </r>
      </text>
    </comment>
    <comment ref="B32" authorId="0" shapeId="0" xr:uid="{94F09529-47F3-4B67-816C-E9F2934F2F99}">
      <text>
        <r>
          <rPr>
            <b/>
            <sz val="9"/>
            <color indexed="81"/>
            <rFont val="MS P ゴシック"/>
            <family val="3"/>
            <charset val="128"/>
          </rPr>
          <t>前月の基礎賃金から時間外手当を算出している場合は、前月と当月の基礎賃金の差額を入力してください。
未入力の場合は当月の賃金で時間外が算出されます。</t>
        </r>
      </text>
    </comment>
    <comment ref="B33" authorId="0" shapeId="0" xr:uid="{3611ECD1-240A-47F3-AE94-A3C3EFCD76E5}">
      <text>
        <r>
          <rPr>
            <b/>
            <sz val="9"/>
            <color indexed="81"/>
            <rFont val="MS P ゴシック"/>
            <family val="3"/>
            <charset val="128"/>
          </rPr>
          <t>時給分は含まれていません</t>
        </r>
      </text>
    </comment>
    <comment ref="B43" authorId="0" shapeId="0" xr:uid="{177AE423-FE54-4BFD-9EC3-BBEC0E879AD9}">
      <text>
        <r>
          <rPr>
            <b/>
            <sz val="9"/>
            <color indexed="81"/>
            <rFont val="MS P ゴシック"/>
            <family val="3"/>
            <charset val="128"/>
          </rPr>
          <t>介護保険は年齢を応じてに自動的に控除されます。
また初期設定では誕生月の翌月に徴収される設定になっています。</t>
        </r>
      </text>
    </comment>
    <comment ref="B55" authorId="0" shapeId="0" xr:uid="{04F4AEA2-E38B-4C36-9E5E-CD6E7BD2942C}">
      <text>
        <r>
          <rPr>
            <b/>
            <sz val="9"/>
            <color indexed="81"/>
            <rFont val="MS P ゴシック"/>
            <family val="3"/>
            <charset val="128"/>
          </rPr>
          <t>住民税は手入力です。
6月、7月は特に注意しましょう。</t>
        </r>
      </text>
    </comment>
  </commentList>
</comments>
</file>

<file path=xl/sharedStrings.xml><?xml version="1.0" encoding="utf-8"?>
<sst xmlns="http://schemas.openxmlformats.org/spreadsheetml/2006/main" count="578" uniqueCount="212">
  <si>
    <r>
      <t>給与所得の源泉徴収税額表（</t>
    </r>
    <r>
      <rPr>
        <sz val="14"/>
        <color indexed="10"/>
        <rFont val="ＭＳ Ｐゴシック"/>
        <family val="3"/>
        <charset val="128"/>
      </rPr>
      <t>令和８年分</t>
    </r>
    <r>
      <rPr>
        <sz val="14"/>
        <rFont val="ＭＳ Ｐゴシック"/>
        <family val="3"/>
        <charset val="128"/>
      </rPr>
      <t>）</t>
    </r>
    <rPh sb="13" eb="15">
      <t>レイワ</t>
    </rPh>
    <rPh sb="17" eb="18">
      <t>ブン</t>
    </rPh>
    <phoneticPr fontId="6"/>
  </si>
  <si>
    <r>
      <t>月　額　表</t>
    </r>
    <r>
      <rPr>
        <sz val="14"/>
        <rFont val="ＭＳ Ｐゴシック"/>
        <family val="3"/>
        <charset val="128"/>
      </rPr>
      <t>（平成24年３月31日財務省告示第115号別表第一（令和７年４月30日財務省告示第122号改正））</t>
    </r>
    <rPh sb="0" eb="1">
      <t>ツキ</t>
    </rPh>
    <rPh sb="2" eb="3">
      <t>ガク</t>
    </rPh>
    <rPh sb="4" eb="5">
      <t>ヒョウ</t>
    </rPh>
    <rPh sb="6" eb="8">
      <t>ヘイセイ</t>
    </rPh>
    <rPh sb="10" eb="11">
      <t>ネン</t>
    </rPh>
    <rPh sb="12" eb="13">
      <t>ガツ</t>
    </rPh>
    <rPh sb="15" eb="16">
      <t>ニチ</t>
    </rPh>
    <rPh sb="16" eb="19">
      <t>ザイムショウ</t>
    </rPh>
    <rPh sb="19" eb="21">
      <t>コクジ</t>
    </rPh>
    <rPh sb="21" eb="22">
      <t>ダイ</t>
    </rPh>
    <rPh sb="25" eb="26">
      <t>ゴウ</t>
    </rPh>
    <rPh sb="26" eb="28">
      <t>ベッピョウ</t>
    </rPh>
    <rPh sb="28" eb="30">
      <t>ダイイチ</t>
    </rPh>
    <rPh sb="31" eb="33">
      <t>レイワ</t>
    </rPh>
    <rPh sb="34" eb="35">
      <t>ネン</t>
    </rPh>
    <rPh sb="36" eb="37">
      <t>ガツ</t>
    </rPh>
    <rPh sb="39" eb="40">
      <t>ニチ</t>
    </rPh>
    <rPh sb="40" eb="43">
      <t>ザイムショウ</t>
    </rPh>
    <rPh sb="43" eb="45">
      <t>コクジ</t>
    </rPh>
    <rPh sb="45" eb="46">
      <t>ダイ</t>
    </rPh>
    <rPh sb="49" eb="50">
      <t>ゴウ</t>
    </rPh>
    <rPh sb="50" eb="52">
      <t>カイセイ</t>
    </rPh>
    <phoneticPr fontId="6"/>
  </si>
  <si>
    <t xml:space="preserve">   その月の社会保</t>
  </si>
  <si>
    <t>甲</t>
  </si>
  <si>
    <t>　</t>
  </si>
  <si>
    <t xml:space="preserve">   険料等控除後の</t>
    <rPh sb="5" eb="6">
      <t>トウ</t>
    </rPh>
    <phoneticPr fontId="6"/>
  </si>
  <si>
    <t>扶        養        親        族        等        の        数</t>
  </si>
  <si>
    <t>乙</t>
  </si>
  <si>
    <t xml:space="preserve">   給与等の金額</t>
    <rPh sb="3" eb="5">
      <t>キュウヨ</t>
    </rPh>
    <phoneticPr fontId="6"/>
  </si>
  <si>
    <t>0  人</t>
  </si>
  <si>
    <t>1  人</t>
  </si>
  <si>
    <t>2  人</t>
  </si>
  <si>
    <t>3  人</t>
  </si>
  <si>
    <t>4  人</t>
  </si>
  <si>
    <t>5  人</t>
  </si>
  <si>
    <t>6  人</t>
  </si>
  <si>
    <t>7  人</t>
  </si>
  <si>
    <t>以  上</t>
  </si>
  <si>
    <t>未  満</t>
  </si>
  <si>
    <t>税                                            額</t>
  </si>
  <si>
    <t>税  額</t>
  </si>
  <si>
    <t>円</t>
  </si>
  <si>
    <t>円未満</t>
  </si>
  <si>
    <t>その月の社会保険料等控除後の給与等の金額の3.063％に相当する金額</t>
    <phoneticPr fontId="6"/>
  </si>
  <si>
    <t>259,200円に、その月の社会保険料等控除後の給与等の金額のうち740,000円を超える金額の40.84％に相当する金額を加算した金額</t>
    <phoneticPr fontId="6"/>
  </si>
  <si>
    <t xml:space="preserve"> 740,000円を超え</t>
    <phoneticPr fontId="6"/>
  </si>
  <si>
    <t xml:space="preserve"> 740,000円の場合の税額に、その月の社会保険料等控除後の給与等の金額のうち</t>
    <phoneticPr fontId="6"/>
  </si>
  <si>
    <t xml:space="preserve"> 790,000円に満た</t>
    <phoneticPr fontId="6"/>
  </si>
  <si>
    <t xml:space="preserve"> 740,000円を超える金額の20.42％に相当する金額を加算した金額</t>
    <phoneticPr fontId="6"/>
  </si>
  <si>
    <t xml:space="preserve"> ない金額</t>
  </si>
  <si>
    <t xml:space="preserve"> </t>
  </si>
  <si>
    <t xml:space="preserve"> 790,000円を超え</t>
    <phoneticPr fontId="6"/>
  </si>
  <si>
    <t xml:space="preserve"> 790,000円の場合の税額に、その月の社会保険料等控除後の給与等の金額のうち</t>
    <phoneticPr fontId="6"/>
  </si>
  <si>
    <t xml:space="preserve"> 960,000円に満た</t>
    <phoneticPr fontId="6"/>
  </si>
  <si>
    <t xml:space="preserve"> 790,000円を超える金額の23.483％に相当する金額を加算した金額</t>
    <phoneticPr fontId="6"/>
  </si>
  <si>
    <t>円</t>
    <rPh sb="0" eb="1">
      <t>エン</t>
    </rPh>
    <phoneticPr fontId="6"/>
  </si>
  <si>
    <t xml:space="preserve"> 960,000円を超え</t>
    <phoneticPr fontId="6"/>
  </si>
  <si>
    <t xml:space="preserve"> 960,000円の場合の税額に、その月の社会保険料等控除後の給与等の金額のうち</t>
    <phoneticPr fontId="6"/>
  </si>
  <si>
    <t xml:space="preserve"> 1,710,000円に満た</t>
    <phoneticPr fontId="6"/>
  </si>
  <si>
    <t xml:space="preserve"> 960,000円を超える金額の33.693％に相当する金額を加算した金額</t>
    <phoneticPr fontId="6"/>
  </si>
  <si>
    <t>655,400円に、その月の社会保険料等控除後の給与等の金額のうち1,710,000円を超える金額の45.945％に相当する金額を加算した金額</t>
    <phoneticPr fontId="6"/>
  </si>
  <si>
    <t xml:space="preserve"> 1,710,000円を超え</t>
    <phoneticPr fontId="6"/>
  </si>
  <si>
    <t xml:space="preserve"> 1,710,000円の場合の税額に、その月の社会保険料等控除後の給与等の金額のうち</t>
    <phoneticPr fontId="6"/>
  </si>
  <si>
    <t xml:space="preserve"> 2,130,000円に満た</t>
    <phoneticPr fontId="6"/>
  </si>
  <si>
    <t xml:space="preserve"> 1,710,000円を超える金額の40.84％に相当する金額を加算した金額</t>
    <phoneticPr fontId="6"/>
  </si>
  <si>
    <t xml:space="preserve"> 2,130,000円を超え</t>
    <phoneticPr fontId="6"/>
  </si>
  <si>
    <t xml:space="preserve"> 2,130,000円の場合の税額に、その月の社会保険料等控除後の給与等の金額のうち</t>
    <phoneticPr fontId="6"/>
  </si>
  <si>
    <t xml:space="preserve"> 2,170,000円に満た</t>
    <phoneticPr fontId="6"/>
  </si>
  <si>
    <t xml:space="preserve"> 2,130,000円を超える金額の40.84％に相当する金額を加算した金額</t>
    <phoneticPr fontId="6"/>
  </si>
  <si>
    <t xml:space="preserve"> 2,170,000円を超え</t>
    <phoneticPr fontId="6"/>
  </si>
  <si>
    <t xml:space="preserve"> 2,170,000円の場合の税額に、その月の社会保険料等控除後の給与等の金額のうち</t>
    <phoneticPr fontId="6"/>
  </si>
  <si>
    <t xml:space="preserve"> 2,210,000円に満た</t>
    <phoneticPr fontId="6"/>
  </si>
  <si>
    <t xml:space="preserve"> 2,170,000円を超える金額の40.84％に相当する金額を加算した金額</t>
    <phoneticPr fontId="6"/>
  </si>
  <si>
    <t xml:space="preserve"> 2,210,000円を超え</t>
    <phoneticPr fontId="6"/>
  </si>
  <si>
    <t xml:space="preserve"> 2,210,000円の場合の税額に、その月の社会保険料等控除後の給与等の金額のうち</t>
    <phoneticPr fontId="6"/>
  </si>
  <si>
    <t xml:space="preserve"> 2,250,000円に満た</t>
    <phoneticPr fontId="6"/>
  </si>
  <si>
    <t xml:space="preserve"> 2,210,000円を超える金額の40.84％に相当する金額を加算した金額</t>
    <phoneticPr fontId="6"/>
  </si>
  <si>
    <t xml:space="preserve"> 2,250,000円を超え</t>
    <phoneticPr fontId="6"/>
  </si>
  <si>
    <t xml:space="preserve"> 2,250,000円の場合の税額に、その月の社会保険料等控除後の給与等の金額のうち</t>
    <phoneticPr fontId="6"/>
  </si>
  <si>
    <t xml:space="preserve"> 3,500,000円に満た</t>
    <phoneticPr fontId="6"/>
  </si>
  <si>
    <t xml:space="preserve"> 2,250,000円を超える金額の40.84％に相当する金額を加算した金額</t>
    <phoneticPr fontId="6"/>
  </si>
  <si>
    <t xml:space="preserve"> 3,500,000円を超え</t>
    <phoneticPr fontId="6"/>
  </si>
  <si>
    <t xml:space="preserve"> 3,500,000円の場合の税額に、その月の社会保険料等控除後の給与等の金額のうち</t>
    <phoneticPr fontId="6"/>
  </si>
  <si>
    <t xml:space="preserve"> る金額</t>
    <rPh sb="2" eb="4">
      <t>キンガク</t>
    </rPh>
    <phoneticPr fontId="6"/>
  </si>
  <si>
    <t xml:space="preserve"> 3,500,000円を超える金額の45.945％に相当する金額を加算した金額</t>
    <phoneticPr fontId="6"/>
  </si>
  <si>
    <t>従たる給与についての扶養控除等申告書が提出されている場合には、当該申告書に記載された扶養親族等の数に応じ、扶養親族等１人ごとに1,610円を、上の各欄によって求めた税額から控除した金額</t>
    <rPh sb="73" eb="75">
      <t>カクラン</t>
    </rPh>
    <phoneticPr fontId="6"/>
  </si>
  <si>
    <t>　扶養親族等の数が７人を超える場合には、扶養親族等の数が７人の場合の税額から、その７人を超える</t>
    <phoneticPr fontId="6"/>
  </si>
  <si>
    <t>　１人ごとに1,610円を控除した金額</t>
    <phoneticPr fontId="6"/>
  </si>
  <si>
    <t>(注)  この表における用語の意味は、次のとおりです。</t>
    <rPh sb="12" eb="14">
      <t>ヨウゴ</t>
    </rPh>
    <rPh sb="15" eb="17">
      <t>イミ</t>
    </rPh>
    <rPh sb="19" eb="20">
      <t>ツギ</t>
    </rPh>
    <phoneticPr fontId="6"/>
  </si>
  <si>
    <t>　１　「扶養親族等」とは、源泉控除対象配偶者及び源泉控除対象親族をいいます。</t>
    <rPh sb="4" eb="6">
      <t>フヨウ</t>
    </rPh>
    <rPh sb="6" eb="8">
      <t>シンゾク</t>
    </rPh>
    <rPh sb="8" eb="9">
      <t>トウ</t>
    </rPh>
    <rPh sb="24" eb="26">
      <t>ゲンセン</t>
    </rPh>
    <phoneticPr fontId="6"/>
  </si>
  <si>
    <t>　２　「社会保険料等」とは、所得税法第74条第２項に規定する社会保険料及び同法第75条第２項に規定する小規模企業共済等掛金をいいます。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キテイ</t>
    </rPh>
    <rPh sb="30" eb="32">
      <t>シャカイ</t>
    </rPh>
    <rPh sb="32" eb="35">
      <t>ホケンリョウ</t>
    </rPh>
    <rPh sb="35" eb="36">
      <t>オヨ</t>
    </rPh>
    <rPh sb="37" eb="39">
      <t>ドウホウ</t>
    </rPh>
    <rPh sb="39" eb="40">
      <t>ダイ</t>
    </rPh>
    <rPh sb="42" eb="43">
      <t>ジョウ</t>
    </rPh>
    <rPh sb="43" eb="44">
      <t>ダイ</t>
    </rPh>
    <rPh sb="45" eb="46">
      <t>コウ</t>
    </rPh>
    <rPh sb="47" eb="49">
      <t>キテイ</t>
    </rPh>
    <phoneticPr fontId="6"/>
  </si>
  <si>
    <t>(備考）  税額の求め方は、次のとおりです。</t>
    <phoneticPr fontId="6"/>
  </si>
  <si>
    <t>　１　「給与所得者の扶養控除等申告書」（以下この表において「扶養控除等申告書」といいます。）の提出があった人</t>
    <phoneticPr fontId="6"/>
  </si>
  <si>
    <t>　　⑴  まず、その人のその月の給与等の金額から、その給与等の金額から控除される社会保険料等の金額を控除した金額を求めます。</t>
    <rPh sb="45" eb="46">
      <t>トウ</t>
    </rPh>
    <phoneticPr fontId="6"/>
  </si>
  <si>
    <t xml:space="preserve">    ⑵  次に、扶養控除等申告書により申告された扶養親族等（その申告書に記載がされていないものとされる源泉控除対象配偶者及び源泉控除対象親族を除</t>
    <rPh sb="57" eb="59">
      <t>タイショウ</t>
    </rPh>
    <rPh sb="59" eb="62">
      <t>ハイグウシャ</t>
    </rPh>
    <rPh sb="62" eb="63">
      <t>オヨ</t>
    </rPh>
    <rPh sb="73" eb="74">
      <t>ノゾ</t>
    </rPh>
    <phoneticPr fontId="6"/>
  </si>
  <si>
    <t>　　　きます。また、扶養親族等が非居住者である親族（以下この表において「国外居住親族」といいます。）である場合には、親族に該当する旨を証する書</t>
    <rPh sb="16" eb="20">
      <t>ヒキョジュウシャ</t>
    </rPh>
    <rPh sb="23" eb="25">
      <t>シンゾク</t>
    </rPh>
    <rPh sb="26" eb="28">
      <t>イカ</t>
    </rPh>
    <rPh sb="30" eb="31">
      <t>ヒョウ</t>
    </rPh>
    <phoneticPr fontId="6"/>
  </si>
  <si>
    <t>　　　類（その国外居住親族である扶養親族等が年齢30歳以上70歳未満の控除対象扶養親族であり、かつ、留学により国内に住所及び居所を有しなくなった人</t>
    <rPh sb="35" eb="37">
      <t>コウジョ</t>
    </rPh>
    <rPh sb="37" eb="39">
      <t>タイショウ</t>
    </rPh>
    <rPh sb="39" eb="41">
      <t>フヨウ</t>
    </rPh>
    <rPh sb="41" eb="43">
      <t>シンゾク</t>
    </rPh>
    <phoneticPr fontId="6"/>
  </si>
  <si>
    <t>　　　である場合には、親族に該当する旨を証する書類及び留学により国内に住所及び居所を有しなくなった人に該当する旨を証する書類。２において同じで</t>
    <rPh sb="68" eb="69">
      <t>オナ</t>
    </rPh>
    <phoneticPr fontId="6"/>
  </si>
  <si>
    <t>　　　す。）がその申告書に添付され、又はその申告書の提出の際に提示された扶養親族等に限ります。）の数が７人以下である場合には、⑴により求めた金</t>
    <phoneticPr fontId="6"/>
  </si>
  <si>
    <t xml:space="preserve">      額に応じて「その月の社会保険料等控除後の給与等の金額」欄の該当する行を求め、その行と扶養親族等の数に応じた甲欄の該当欄との交わるところに</t>
    <rPh sb="39" eb="40">
      <t>ギョウ</t>
    </rPh>
    <phoneticPr fontId="6"/>
  </si>
  <si>
    <t>　　　記載されている金額を求めます。これが求める税額です。</t>
    <phoneticPr fontId="6"/>
  </si>
  <si>
    <t xml:space="preserve">    ⑶　扶養控除等申告書により申告された扶養親族等の数が７人を超える場合には、⑴により求めた金額に応じて、扶養親族等の数が７人であるものとして</t>
    <phoneticPr fontId="6"/>
  </si>
  <si>
    <t xml:space="preserve">      て⑵により求めた税額から、扶養親族等の数が７人を超える１人ごとに1,610円を控除した金額を求めます。これが求める税額です。</t>
    <phoneticPr fontId="6"/>
  </si>
  <si>
    <t xml:space="preserve">    ⑷　⑵及び⑶の場合において、扶養控除等申告書にその人が障害者（特別障害者を含みます。以下この表において同じです。）、寡婦、ひとり親又は勤労</t>
    <rPh sb="46" eb="48">
      <t>イカ</t>
    </rPh>
    <rPh sb="50" eb="51">
      <t>ヒョウ</t>
    </rPh>
    <rPh sb="55" eb="56">
      <t>オナ</t>
    </rPh>
    <rPh sb="68" eb="69">
      <t>オヤ</t>
    </rPh>
    <rPh sb="71" eb="73">
      <t>キンロウ</t>
    </rPh>
    <phoneticPr fontId="6"/>
  </si>
  <si>
    <t xml:space="preserve">      学生に該当する旨の記載があるときは、扶養親族等の数にこれらの一に該当するごとに１人を加算した数を、扶養控除等申告書にその人の同一生計配偶</t>
    <rPh sb="68" eb="70">
      <t>ドウイツ</t>
    </rPh>
    <rPh sb="70" eb="72">
      <t>セイケイ</t>
    </rPh>
    <phoneticPr fontId="6"/>
  </si>
  <si>
    <t xml:space="preserve">      者又は扶養親族のうちに障害者又は同居特別障害者（障害者又は同居特別障害者が国外居住親族である場合には、親族に該当する旨を証する書類がその</t>
    <rPh sb="30" eb="33">
      <t>ショウガイシャ</t>
    </rPh>
    <rPh sb="33" eb="34">
      <t>マタ</t>
    </rPh>
    <rPh sb="35" eb="37">
      <t>ドウキョ</t>
    </rPh>
    <rPh sb="37" eb="39">
      <t>トクベツ</t>
    </rPh>
    <rPh sb="39" eb="42">
      <t>ショウガイシャ</t>
    </rPh>
    <rPh sb="43" eb="45">
      <t>コクガイ</t>
    </rPh>
    <rPh sb="45" eb="47">
      <t>キョジュウ</t>
    </rPh>
    <rPh sb="47" eb="49">
      <t>シンゾク</t>
    </rPh>
    <rPh sb="52" eb="54">
      <t>バアイ</t>
    </rPh>
    <rPh sb="57" eb="58">
      <t>オヤ</t>
    </rPh>
    <rPh sb="58" eb="59">
      <t>ゾク</t>
    </rPh>
    <phoneticPr fontId="6"/>
  </si>
  <si>
    <t>　　　申告書に添付され、又はその申告書の提出の際に提示された障害者又は同居特別障害者に限ります。）に該当する人がいる旨の記載があるときは、扶養</t>
    <rPh sb="30" eb="32">
      <t>ショウガイ</t>
    </rPh>
    <rPh sb="32" eb="33">
      <t>シャ</t>
    </rPh>
    <phoneticPr fontId="6"/>
  </si>
  <si>
    <t>　　　親族等の数にこれらの一に該当するごとに１人を加算した数を、それぞれ(2)及び(3)の扶養親族等の数とします。</t>
    <rPh sb="23" eb="24">
      <t>ニン</t>
    </rPh>
    <rPh sb="25" eb="27">
      <t>カサン</t>
    </rPh>
    <phoneticPr fontId="6"/>
  </si>
  <si>
    <t>　２  扶養控除等申告書の提出がない人（「従たる給与についての扶養控除等申告書」の提出があった人を含みます。）</t>
    <phoneticPr fontId="6"/>
  </si>
  <si>
    <t>　　　その人のその月の給与等の金額から、その給与等の金額から控除される社会保険料等の金額を控除し、その控除後の金額に応じた「その月の社会保険料</t>
    <rPh sb="40" eb="41">
      <t>トウ</t>
    </rPh>
    <rPh sb="70" eb="71">
      <t>リョウ</t>
    </rPh>
    <phoneticPr fontId="6"/>
  </si>
  <si>
    <t>　　等控除後の給与等の金額」欄の該当する行と乙欄との交わるところに記載されている金額（「従たる給与についての扶養控除等申告書」の提出があった場</t>
    <phoneticPr fontId="6"/>
  </si>
  <si>
    <t>　　合には、その申告書により申告された扶養親族等（その申告書に記載がされていないものとされる源泉控除対象配偶者及び源泉控除対象親族を除きます。</t>
    <rPh sb="55" eb="56">
      <t>オヨ</t>
    </rPh>
    <phoneticPr fontId="6"/>
  </si>
  <si>
    <t>　　また、扶養親族等が国外居住親族である場合には、親族に該当する旨を証する書類がその申告書に添付され、又はその申告書の提出の際に提示された扶養</t>
    <phoneticPr fontId="6"/>
  </si>
  <si>
    <t>　　親族等に限ります。）の数に応じ、扶養親族等１人ごとに1,610円を控除した金額）を求めます。これが求める税額です。</t>
    <phoneticPr fontId="6"/>
  </si>
  <si>
    <r>
      <t>賞与に対する源泉徴収税額の算出率の表（</t>
    </r>
    <r>
      <rPr>
        <sz val="14"/>
        <color indexed="10"/>
        <rFont val="ＭＳ Ｐゴシック"/>
        <family val="3"/>
        <charset val="128"/>
      </rPr>
      <t>令和８年分</t>
    </r>
    <r>
      <rPr>
        <sz val="14"/>
        <rFont val="ＭＳ Ｐゴシック"/>
        <family val="3"/>
        <charset val="128"/>
      </rPr>
      <t>）</t>
    </r>
    <rPh sb="0" eb="2">
      <t>ショウヨ</t>
    </rPh>
    <rPh sb="3" eb="4">
      <t>タイ</t>
    </rPh>
    <rPh sb="6" eb="8">
      <t>ゲンセン</t>
    </rPh>
    <rPh sb="8" eb="10">
      <t>チョウシュウ</t>
    </rPh>
    <rPh sb="10" eb="12">
      <t>ゼイガク</t>
    </rPh>
    <rPh sb="13" eb="15">
      <t>サンシュツ</t>
    </rPh>
    <rPh sb="15" eb="16">
      <t>リツ</t>
    </rPh>
    <rPh sb="17" eb="18">
      <t>ヒョウ</t>
    </rPh>
    <rPh sb="19" eb="21">
      <t>トシカズ</t>
    </rPh>
    <rPh sb="22" eb="24">
      <t>ネンブン</t>
    </rPh>
    <phoneticPr fontId="6"/>
  </si>
  <si>
    <t>（平成24年３月31日財務省告示第115号別表第三（令和７年４月30日財務省告示第122号改正））</t>
    <rPh sb="24" eb="25">
      <t>３</t>
    </rPh>
    <rPh sb="26" eb="28">
      <t>レイワ</t>
    </rPh>
    <phoneticPr fontId="6"/>
  </si>
  <si>
    <t>賞与の金額に乗ずべき率</t>
    <rPh sb="0" eb="2">
      <t>ショウヨ</t>
    </rPh>
    <phoneticPr fontId="6"/>
  </si>
  <si>
    <t>乙</t>
    <rPh sb="0" eb="1">
      <t>オツ</t>
    </rPh>
    <phoneticPr fontId="6"/>
  </si>
  <si>
    <t>扶養親族等の数</t>
    <phoneticPr fontId="6"/>
  </si>
  <si>
    <t>前月の社会保険料等控除後の給与等の金額</t>
    <rPh sb="0" eb="1">
      <t>マエ</t>
    </rPh>
    <rPh sb="1" eb="2">
      <t>ツキ</t>
    </rPh>
    <rPh sb="3" eb="4">
      <t>シャ</t>
    </rPh>
    <rPh sb="4" eb="5">
      <t>カイ</t>
    </rPh>
    <rPh sb="5" eb="6">
      <t>ホ</t>
    </rPh>
    <rPh sb="6" eb="7">
      <t>ケン</t>
    </rPh>
    <rPh sb="7" eb="8">
      <t>リョウ</t>
    </rPh>
    <rPh sb="8" eb="9">
      <t>トウ</t>
    </rPh>
    <rPh sb="9" eb="10">
      <t>ヒカエ</t>
    </rPh>
    <rPh sb="10" eb="11">
      <t>ジョ</t>
    </rPh>
    <rPh sb="11" eb="12">
      <t>ゴ</t>
    </rPh>
    <rPh sb="13" eb="14">
      <t>キュウ</t>
    </rPh>
    <rPh sb="14" eb="15">
      <t>アタエ</t>
    </rPh>
    <rPh sb="15" eb="16">
      <t>トウ</t>
    </rPh>
    <rPh sb="17" eb="18">
      <t>カネ</t>
    </rPh>
    <rPh sb="18" eb="19">
      <t>ガク</t>
    </rPh>
    <phoneticPr fontId="6"/>
  </si>
  <si>
    <t>前月の社会保険料等控除後の給与等の金額</t>
    <rPh sb="0" eb="2">
      <t>ゼンゲツ</t>
    </rPh>
    <rPh sb="3" eb="5">
      <t>シャカイ</t>
    </rPh>
    <rPh sb="5" eb="8">
      <t>ホケンリョウ</t>
    </rPh>
    <rPh sb="8" eb="9">
      <t>トウ</t>
    </rPh>
    <rPh sb="9" eb="11">
      <t>コウジョ</t>
    </rPh>
    <rPh sb="11" eb="12">
      <t>ゴ</t>
    </rPh>
    <rPh sb="13" eb="15">
      <t>キュウヨ</t>
    </rPh>
    <rPh sb="15" eb="16">
      <t>トウ</t>
    </rPh>
    <rPh sb="17" eb="19">
      <t>キンガク</t>
    </rPh>
    <phoneticPr fontId="6"/>
  </si>
  <si>
    <t>以上</t>
    <rPh sb="0" eb="2">
      <t>イジョウ</t>
    </rPh>
    <phoneticPr fontId="6"/>
  </si>
  <si>
    <t>未満</t>
    <rPh sb="0" eb="2">
      <t>ミマン</t>
    </rPh>
    <phoneticPr fontId="6"/>
  </si>
  <si>
    <t>%</t>
    <phoneticPr fontId="6"/>
  </si>
  <si>
    <t>千円</t>
  </si>
  <si>
    <t>千円未満</t>
    <rPh sb="0" eb="2">
      <t>センエン</t>
    </rPh>
    <rPh sb="2" eb="4">
      <t>ミマン</t>
    </rPh>
    <phoneticPr fontId="6"/>
  </si>
  <si>
    <t>千円未満</t>
    <phoneticPr fontId="6"/>
  </si>
  <si>
    <t>千円以上</t>
    <rPh sb="0" eb="4">
      <t>センエンイジョウ</t>
    </rPh>
    <phoneticPr fontId="6"/>
  </si>
  <si>
    <t>　２　「社会保険料等」とは、所得税法第74条第２項に規定する社会保険料及び同法第75条第２項に規定する小規模企業共済等掛金をいいます。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キテイ</t>
    </rPh>
    <rPh sb="30" eb="32">
      <t>シャカイ</t>
    </rPh>
    <rPh sb="32" eb="35">
      <t>ホケンリョウ</t>
    </rPh>
    <rPh sb="35" eb="36">
      <t>オヨ</t>
    </rPh>
    <rPh sb="37" eb="39">
      <t>ドウホウ</t>
    </rPh>
    <rPh sb="39" eb="40">
      <t>ダイ</t>
    </rPh>
    <rPh sb="42" eb="43">
      <t>ジョウ</t>
    </rPh>
    <rPh sb="43" eb="44">
      <t>ダイ</t>
    </rPh>
    <rPh sb="45" eb="46">
      <t>コウ</t>
    </rPh>
    <phoneticPr fontId="6"/>
  </si>
  <si>
    <t xml:space="preserve">       また、「賞与の金額に乗ずべき率」の賞与の金額とは、賞与の金額から控除される社会保険料等の金額がある場合には、その社会保険料等控除後の金額をいいます。</t>
    <rPh sb="11" eb="13">
      <t>ショウヨ</t>
    </rPh>
    <rPh sb="14" eb="16">
      <t>キンガク</t>
    </rPh>
    <rPh sb="17" eb="18">
      <t>ジョウ</t>
    </rPh>
    <rPh sb="21" eb="22">
      <t>リツ</t>
    </rPh>
    <rPh sb="24" eb="26">
      <t>ショウヨ</t>
    </rPh>
    <rPh sb="27" eb="29">
      <t>キンガク</t>
    </rPh>
    <rPh sb="32" eb="34">
      <t>ショウヨ</t>
    </rPh>
    <rPh sb="35" eb="37">
      <t>キンガク</t>
    </rPh>
    <rPh sb="39" eb="41">
      <t>コウジョ</t>
    </rPh>
    <rPh sb="44" eb="46">
      <t>シャカイ</t>
    </rPh>
    <rPh sb="46" eb="49">
      <t>ホケンリョウ</t>
    </rPh>
    <rPh sb="49" eb="50">
      <t>トウ</t>
    </rPh>
    <rPh sb="51" eb="53">
      <t>キンガク</t>
    </rPh>
    <rPh sb="56" eb="58">
      <t>バアイ</t>
    </rPh>
    <rPh sb="63" eb="65">
      <t>シャカイ</t>
    </rPh>
    <rPh sb="65" eb="68">
      <t>ホケンリョウ</t>
    </rPh>
    <rPh sb="68" eb="69">
      <t>トウ</t>
    </rPh>
    <rPh sb="69" eb="72">
      <t>コウジョゴ</t>
    </rPh>
    <rPh sb="73" eb="75">
      <t>キンガク</t>
    </rPh>
    <phoneticPr fontId="6"/>
  </si>
  <si>
    <t>(備考）   賞与の金額に乗ずべき率の求め方は、次のとおりです。</t>
    <phoneticPr fontId="6"/>
  </si>
  <si>
    <t>　１　「給与所得者の扶養控除等申告書」(以下この表において「扶養控除等申告書」といいます。)の提出があった人(４に該当する場合を除きます。）</t>
    <rPh sb="20" eb="22">
      <t>イカ</t>
    </rPh>
    <rPh sb="24" eb="25">
      <t>ヒョウ</t>
    </rPh>
    <rPh sb="30" eb="32">
      <t>フヨウ</t>
    </rPh>
    <rPh sb="32" eb="35">
      <t>コウジョナド</t>
    </rPh>
    <rPh sb="35" eb="38">
      <t>シンコクショ</t>
    </rPh>
    <rPh sb="53" eb="54">
      <t>ヒト</t>
    </rPh>
    <phoneticPr fontId="6"/>
  </si>
  <si>
    <t>　　⑴　まず、その人の前月中の給与等（賞与を除きます。以下この表において同じです。)の金額から、その給与等の金額から控除される社会保険料等の金額（以下この表において「前月中の社会保険料等の金額」といいます。)を控除した金額を求めます。</t>
    <rPh sb="9" eb="10">
      <t>ヒト</t>
    </rPh>
    <rPh sb="68" eb="69">
      <t>トウ</t>
    </rPh>
    <rPh sb="83" eb="86">
      <t>ゼンゲツチュウ</t>
    </rPh>
    <rPh sb="87" eb="89">
      <t>シャカイ</t>
    </rPh>
    <rPh sb="89" eb="92">
      <t>ホケンリョウ</t>
    </rPh>
    <rPh sb="92" eb="93">
      <t>トウ</t>
    </rPh>
    <rPh sb="94" eb="96">
      <t>キンガク</t>
    </rPh>
    <rPh sb="105" eb="107">
      <t>コウジョ</t>
    </rPh>
    <rPh sb="109" eb="111">
      <t>キンガク</t>
    </rPh>
    <rPh sb="112" eb="113">
      <t>モト</t>
    </rPh>
    <phoneticPr fontId="6"/>
  </si>
  <si>
    <t>　　⑵　次に、扶養控除等申告書により申告された扶養親族等（その申告書に記載がされていないものとされる源泉控除対象配偶者及び源泉控除対象親族を除きます。また、扶養親族等が非居住者である親族（以下この表において「国外居住親族」といいます</t>
    <rPh sb="59" eb="60">
      <t>オヨ</t>
    </rPh>
    <rPh sb="61" eb="69">
      <t>ゲンセンコウジョタイショウシンゾク</t>
    </rPh>
    <rPh sb="84" eb="88">
      <t>ヒキョジュウシャ</t>
    </rPh>
    <rPh sb="91" eb="93">
      <t>シンゾク</t>
    </rPh>
    <rPh sb="94" eb="96">
      <t>イカ</t>
    </rPh>
    <rPh sb="98" eb="99">
      <t>ヒョウ</t>
    </rPh>
    <phoneticPr fontId="6"/>
  </si>
  <si>
    <t>　　　。）である場合には、親族に該当する旨を証する書類（その国外居住親族である扶養親族等が年齢30歳以上70歳未満の控除対象扶養親族であり、かつ、留学により国内に住所及び居所を有しなくなった人である場合には、親族に該当する旨を証する書類</t>
    <rPh sb="40" eb="41">
      <t>ヨウ</t>
    </rPh>
    <rPh sb="41" eb="43">
      <t>シンゾク</t>
    </rPh>
    <rPh sb="43" eb="44">
      <t>ナド</t>
    </rPh>
    <phoneticPr fontId="6"/>
  </si>
  <si>
    <t>　　　及び留学により国内に住所及び居所を有しなくなった人に該当する旨を証する書類）がその申告書に添付され、又はその申告書の提出の際に提示された扶養親族等に限ります。）の数と⑴により求めた金額とに応じて甲欄の「前月の社会保険料等控除後</t>
    <phoneticPr fontId="6"/>
  </si>
  <si>
    <t>　　　の給与等の金額」欄の該当する行を求めます。</t>
    <phoneticPr fontId="6"/>
  </si>
  <si>
    <t>　　⑶　⑵により求めた行と「賞与の金額に乗ずべき率」欄との交わるところに記載されている率を求めます。これが求める率です。</t>
    <rPh sb="45" eb="46">
      <t>モト</t>
    </rPh>
    <phoneticPr fontId="6"/>
  </si>
  <si>
    <t>　２　１の場合において、扶養控除等申告書にその人が障害者(特別障害者を含みます。以下この表において同じです。)、寡婦、ひとり親又は勤労学生に該当する旨の記載があるときは、扶養親族等の数にこれらの一に該当するごとに１人を加算した数を、扶</t>
    <rPh sb="23" eb="24">
      <t>ヒト</t>
    </rPh>
    <rPh sb="29" eb="31">
      <t>トクベツ</t>
    </rPh>
    <rPh sb="31" eb="34">
      <t>ショウガイシャ</t>
    </rPh>
    <rPh sb="35" eb="36">
      <t>フク</t>
    </rPh>
    <rPh sb="40" eb="42">
      <t>イカ</t>
    </rPh>
    <rPh sb="44" eb="45">
      <t>ヒョウ</t>
    </rPh>
    <rPh sb="49" eb="50">
      <t>オナ</t>
    </rPh>
    <rPh sb="62" eb="63">
      <t>オヤ</t>
    </rPh>
    <rPh sb="85" eb="87">
      <t>フヨウ</t>
    </rPh>
    <rPh sb="87" eb="89">
      <t>シンゾク</t>
    </rPh>
    <rPh sb="89" eb="90">
      <t>トウ</t>
    </rPh>
    <rPh sb="91" eb="92">
      <t>カズ</t>
    </rPh>
    <rPh sb="97" eb="98">
      <t>イチ</t>
    </rPh>
    <rPh sb="99" eb="101">
      <t>ガイトウ</t>
    </rPh>
    <rPh sb="107" eb="108">
      <t>ヒト</t>
    </rPh>
    <rPh sb="109" eb="111">
      <t>カサン</t>
    </rPh>
    <rPh sb="113" eb="114">
      <t>カズ</t>
    </rPh>
    <phoneticPr fontId="6"/>
  </si>
  <si>
    <t xml:space="preserve">    養控除等申告書にその人の同一生計配偶者又は扶養親族のうちに障害者又は同居特別障害者（障害者又は同居特別障害者が国外居住親族である場合には、親族に該当する旨を証する書類がその申告書に添付され、又はその申告書の提出の際に提示された障</t>
    <rPh sb="18" eb="20">
      <t>セイケイ</t>
    </rPh>
    <rPh sb="20" eb="23">
      <t>ハイグウシャ</t>
    </rPh>
    <rPh sb="23" eb="24">
      <t>マタ</t>
    </rPh>
    <rPh sb="25" eb="27">
      <t>フヨウ</t>
    </rPh>
    <rPh sb="27" eb="29">
      <t>シンゾク</t>
    </rPh>
    <rPh sb="33" eb="36">
      <t>ショウガイシャ</t>
    </rPh>
    <rPh sb="36" eb="37">
      <t>マタ</t>
    </rPh>
    <rPh sb="38" eb="40">
      <t>ドウキョ</t>
    </rPh>
    <rPh sb="40" eb="42">
      <t>トクベツ</t>
    </rPh>
    <rPh sb="42" eb="45">
      <t>ショウガイシャ</t>
    </rPh>
    <rPh sb="46" eb="49">
      <t>ショウガイシャ</t>
    </rPh>
    <rPh sb="49" eb="50">
      <t>マタ</t>
    </rPh>
    <rPh sb="51" eb="53">
      <t>ドウキョ</t>
    </rPh>
    <rPh sb="53" eb="55">
      <t>トクベツ</t>
    </rPh>
    <rPh sb="55" eb="58">
      <t>ショウガイシャ</t>
    </rPh>
    <rPh sb="59" eb="61">
      <t>コクガイ</t>
    </rPh>
    <rPh sb="61" eb="63">
      <t>キョジュウ</t>
    </rPh>
    <rPh sb="63" eb="65">
      <t>シンゾク</t>
    </rPh>
    <rPh sb="68" eb="70">
      <t>バアイ</t>
    </rPh>
    <rPh sb="73" eb="75">
      <t>シンゾク</t>
    </rPh>
    <rPh sb="76" eb="78">
      <t>ガイトウ</t>
    </rPh>
    <rPh sb="80" eb="81">
      <t>ムネ</t>
    </rPh>
    <rPh sb="82" eb="83">
      <t>ショウ</t>
    </rPh>
    <rPh sb="85" eb="87">
      <t>ショルイ</t>
    </rPh>
    <rPh sb="90" eb="93">
      <t>シンコクショ</t>
    </rPh>
    <phoneticPr fontId="6"/>
  </si>
  <si>
    <t>　　害者又は同居特別障害者に限ります。）に該当する人がいる旨の記載があるときは、扶養親族等の数にこれらの一に該当するごとに１人を加算した数を、それぞれ扶養親族等の数とします。</t>
    <rPh sb="2" eb="3">
      <t>ガイ</t>
    </rPh>
    <rPh sb="3" eb="4">
      <t>シャ</t>
    </rPh>
    <rPh sb="4" eb="5">
      <t>マタ</t>
    </rPh>
    <rPh sb="6" eb="8">
      <t>ドウキョ</t>
    </rPh>
    <rPh sb="8" eb="10">
      <t>トクベツ</t>
    </rPh>
    <rPh sb="10" eb="13">
      <t>ショウガイシャ</t>
    </rPh>
    <phoneticPr fontId="6"/>
  </si>
  <si>
    <t xml:space="preserve">  ３　扶養控除等申告書の提出がない人（「従たる給与についての扶養控除等申告書」の提出があった人を含み、４に該当する場合を除きます。）</t>
    <rPh sb="18" eb="19">
      <t>ヒト</t>
    </rPh>
    <rPh sb="47" eb="48">
      <t>ヒト</t>
    </rPh>
    <phoneticPr fontId="6"/>
  </si>
  <si>
    <t>　　⑴  その人の前月中の給与等の金額から前月中の社会保険料等の金額を控除した金額を求めます。</t>
    <rPh sb="7" eb="8">
      <t>ヒト</t>
    </rPh>
    <rPh sb="30" eb="31">
      <t>トウ</t>
    </rPh>
    <phoneticPr fontId="6"/>
  </si>
  <si>
    <t>　　⑵　⑴により求めた金額に応じて乙欄の「前月の社会保険料等控除後の給与等の金額」欄の該当する行を求めます。</t>
    <rPh sb="29" eb="30">
      <t>トウ</t>
    </rPh>
    <phoneticPr fontId="6"/>
  </si>
  <si>
    <t>　４　前月中の給与等の金額がない場合や前月中の給与等の金額が前月中の社会保険料等の金額以下である場合又はその賞与の金額（その金額から控除される社会保険料等の金額がある場合には、その控除後の金額）が前月中の給与等の金額から前月中の社会</t>
    <rPh sb="39" eb="40">
      <t>トウ</t>
    </rPh>
    <rPh sb="76" eb="77">
      <t>トウ</t>
    </rPh>
    <rPh sb="78" eb="80">
      <t>キンガク</t>
    </rPh>
    <rPh sb="83" eb="85">
      <t>バアイ</t>
    </rPh>
    <rPh sb="90" eb="93">
      <t>コウジョゴ</t>
    </rPh>
    <rPh sb="94" eb="96">
      <t>キンガク</t>
    </rPh>
    <rPh sb="98" eb="101">
      <t>ゼンゲツチュウ</t>
    </rPh>
    <rPh sb="102" eb="105">
      <t>キュウヨトウ</t>
    </rPh>
    <rPh sb="106" eb="108">
      <t>キンガク</t>
    </rPh>
    <rPh sb="110" eb="113">
      <t>ゼンゲツチュウ</t>
    </rPh>
    <phoneticPr fontId="6"/>
  </si>
  <si>
    <t>　　保険料等の金額を控除した金額の10倍に相当する金額を超える場合には、この表によらず、平成24年３月31日財務省告示第115号（令和７年４月30日財務省告示第122号改正）第３項第１号イ⑵若しくはロ⑵又は第２号の規定により、月額表を使って税額を</t>
    <rPh sb="5" eb="6">
      <t>トウ</t>
    </rPh>
    <rPh sb="7" eb="9">
      <t>キンガク</t>
    </rPh>
    <rPh sb="10" eb="12">
      <t>コウジョ</t>
    </rPh>
    <rPh sb="14" eb="16">
      <t>キンガク</t>
    </rPh>
    <rPh sb="19" eb="20">
      <t>バイ</t>
    </rPh>
    <rPh sb="21" eb="23">
      <t>ソウトウ</t>
    </rPh>
    <rPh sb="25" eb="27">
      <t>キンガク</t>
    </rPh>
    <rPh sb="28" eb="29">
      <t>コ</t>
    </rPh>
    <rPh sb="31" eb="33">
      <t>バアイ</t>
    </rPh>
    <rPh sb="44" eb="46">
      <t>ヘイセイ</t>
    </rPh>
    <rPh sb="48" eb="49">
      <t>ネン</t>
    </rPh>
    <rPh sb="50" eb="51">
      <t>ガツ</t>
    </rPh>
    <rPh sb="53" eb="54">
      <t>ニチ</t>
    </rPh>
    <rPh sb="54" eb="57">
      <t>ザイムショウ</t>
    </rPh>
    <rPh sb="57" eb="59">
      <t>コクジ</t>
    </rPh>
    <rPh sb="59" eb="60">
      <t>ダイ</t>
    </rPh>
    <rPh sb="63" eb="64">
      <t>ゴウ</t>
    </rPh>
    <rPh sb="68" eb="69">
      <t>ネン</t>
    </rPh>
    <rPh sb="70" eb="71">
      <t>ガツ</t>
    </rPh>
    <rPh sb="73" eb="74">
      <t>ニチ</t>
    </rPh>
    <rPh sb="74" eb="77">
      <t>ザイムショウ</t>
    </rPh>
    <rPh sb="77" eb="79">
      <t>コクジ</t>
    </rPh>
    <rPh sb="79" eb="80">
      <t>ダイ</t>
    </rPh>
    <rPh sb="83" eb="84">
      <t>ゴウ</t>
    </rPh>
    <rPh sb="84" eb="86">
      <t>カイセイ</t>
    </rPh>
    <rPh sb="87" eb="88">
      <t>ダイ</t>
    </rPh>
    <rPh sb="89" eb="90">
      <t>コウ</t>
    </rPh>
    <rPh sb="90" eb="91">
      <t>ダイ</t>
    </rPh>
    <rPh sb="92" eb="93">
      <t>ゴウ</t>
    </rPh>
    <rPh sb="95" eb="96">
      <t>モ</t>
    </rPh>
    <rPh sb="101" eb="102">
      <t>マタ</t>
    </rPh>
    <rPh sb="103" eb="104">
      <t>ダイ</t>
    </rPh>
    <rPh sb="105" eb="106">
      <t>ゴウ</t>
    </rPh>
    <rPh sb="107" eb="109">
      <t>キテイ</t>
    </rPh>
    <rPh sb="113" eb="114">
      <t>ツキ</t>
    </rPh>
    <phoneticPr fontId="6"/>
  </si>
  <si>
    <t>　　計算します。</t>
    <rPh sb="3" eb="4">
      <t>サン</t>
    </rPh>
    <phoneticPr fontId="6"/>
  </si>
  <si>
    <t>　５　１から４までの場合において、その人の受ける給与等の支給期が月の整数倍の期間ごとと定められているときは、その賞与の支払の直前に支払を受けた若しくは支払を受けるべき給与等の金額又はその給与等の金額から控除される社会保険料等の金額を</t>
    <rPh sb="19" eb="20">
      <t>ヒト</t>
    </rPh>
    <rPh sb="75" eb="77">
      <t>シハライ</t>
    </rPh>
    <rPh sb="78" eb="79">
      <t>ウ</t>
    </rPh>
    <rPh sb="83" eb="86">
      <t>キュウヨトウ</t>
    </rPh>
    <rPh sb="87" eb="89">
      <t>キンガク</t>
    </rPh>
    <rPh sb="89" eb="90">
      <t>マタ</t>
    </rPh>
    <rPh sb="93" eb="96">
      <t>キュウヨトウ</t>
    </rPh>
    <rPh sb="97" eb="99">
      <t>キンガク</t>
    </rPh>
    <rPh sb="101" eb="103">
      <t>コウジョ</t>
    </rPh>
    <rPh sb="106" eb="108">
      <t>シャカイ</t>
    </rPh>
    <rPh sb="108" eb="111">
      <t>ホケンリョウ</t>
    </rPh>
    <rPh sb="111" eb="112">
      <t>トウ</t>
    </rPh>
    <phoneticPr fontId="6"/>
  </si>
  <si>
    <t>　　その倍数で除して計算した金額を、それぞれ前月中の給与等の金額又はその金額から控除される社会保険料等の金額とみなします。</t>
    <rPh sb="4" eb="6">
      <t>バイスウ</t>
    </rPh>
    <rPh sb="7" eb="8">
      <t>ジョ</t>
    </rPh>
    <rPh sb="10" eb="12">
      <t>ケイサン</t>
    </rPh>
    <rPh sb="14" eb="16">
      <t>キンガク</t>
    </rPh>
    <rPh sb="22" eb="25">
      <t>ゼンゲツチュウ</t>
    </rPh>
    <rPh sb="26" eb="29">
      <t>キュウヨトウ</t>
    </rPh>
    <rPh sb="30" eb="32">
      <t>キンガク</t>
    </rPh>
    <rPh sb="50" eb="51">
      <t>トウ</t>
    </rPh>
    <phoneticPr fontId="6"/>
  </si>
  <si>
    <t>社員情報</t>
    <rPh sb="0" eb="4">
      <t>シャインジョウホウ</t>
    </rPh>
    <phoneticPr fontId="3"/>
  </si>
  <si>
    <t>扶養</t>
    <rPh sb="0" eb="2">
      <t>フヨウ</t>
    </rPh>
    <phoneticPr fontId="3"/>
  </si>
  <si>
    <t>社員番号</t>
    <rPh sb="0" eb="4">
      <t>シャインバンゴウ</t>
    </rPh>
    <phoneticPr fontId="3"/>
  </si>
  <si>
    <t>給与支給日</t>
    <rPh sb="0" eb="5">
      <t>キュウヨシキュウビ</t>
    </rPh>
    <phoneticPr fontId="3"/>
  </si>
  <si>
    <t>課税・非課税</t>
    <rPh sb="0" eb="2">
      <t>カゼイ</t>
    </rPh>
    <rPh sb="3" eb="6">
      <t>ヒカゼイ</t>
    </rPh>
    <phoneticPr fontId="3"/>
  </si>
  <si>
    <t>残業基礎フラグ</t>
    <rPh sb="0" eb="2">
      <t>ザンギョウ</t>
    </rPh>
    <rPh sb="2" eb="4">
      <t>キソ</t>
    </rPh>
    <phoneticPr fontId="3"/>
  </si>
  <si>
    <t>合計</t>
    <phoneticPr fontId="3"/>
  </si>
  <si>
    <t>氏名</t>
    <phoneticPr fontId="3"/>
  </si>
  <si>
    <t>雇用形態</t>
    <rPh sb="0" eb="4">
      <t>コヨウケイタイ</t>
    </rPh>
    <phoneticPr fontId="3"/>
  </si>
  <si>
    <t>所属</t>
    <rPh sb="0" eb="2">
      <t>ショゾク</t>
    </rPh>
    <phoneticPr fontId="3"/>
  </si>
  <si>
    <t>勤怠(日数)</t>
    <rPh sb="0" eb="2">
      <t>キンタイ</t>
    </rPh>
    <rPh sb="3" eb="5">
      <t>ニッスウ</t>
    </rPh>
    <phoneticPr fontId="3"/>
  </si>
  <si>
    <t>出勤日数</t>
    <rPh sb="0" eb="4">
      <t>シュッキンニッスウ</t>
    </rPh>
    <phoneticPr fontId="3"/>
  </si>
  <si>
    <t>有給休暇</t>
    <rPh sb="0" eb="4">
      <t>ユウキュウキュウカ</t>
    </rPh>
    <phoneticPr fontId="3"/>
  </si>
  <si>
    <t>欠勤日数</t>
  </si>
  <si>
    <t>特別休暇</t>
  </si>
  <si>
    <t>勤怠(時間)</t>
    <rPh sb="0" eb="2">
      <t>キンタイ</t>
    </rPh>
    <rPh sb="3" eb="5">
      <t>ジカン</t>
    </rPh>
    <phoneticPr fontId="3"/>
  </si>
  <si>
    <t>総労働時間</t>
    <rPh sb="0" eb="1">
      <t>ソウ</t>
    </rPh>
    <rPh sb="1" eb="3">
      <t>ロウドウ</t>
    </rPh>
    <phoneticPr fontId="3"/>
  </si>
  <si>
    <t>法外残業</t>
    <rPh sb="0" eb="2">
      <t>ホウガイ</t>
    </rPh>
    <rPh sb="2" eb="4">
      <t>ザンギョウ</t>
    </rPh>
    <phoneticPr fontId="3"/>
  </si>
  <si>
    <t>法内残業</t>
    <rPh sb="0" eb="2">
      <t>ホウナイ</t>
    </rPh>
    <rPh sb="2" eb="4">
      <t>ザンギョウ</t>
    </rPh>
    <phoneticPr fontId="3"/>
  </si>
  <si>
    <t>休出時間</t>
    <phoneticPr fontId="3"/>
  </si>
  <si>
    <t>深夜時間</t>
    <rPh sb="2" eb="4">
      <t>ジカン</t>
    </rPh>
    <phoneticPr fontId="3"/>
  </si>
  <si>
    <t>60時間超</t>
    <rPh sb="2" eb="5">
      <t>ジカンチョウ</t>
    </rPh>
    <phoneticPr fontId="3"/>
  </si>
  <si>
    <t>時給</t>
    <rPh sb="0" eb="2">
      <t>ジキュウ</t>
    </rPh>
    <phoneticPr fontId="3"/>
  </si>
  <si>
    <t>時給単価</t>
    <rPh sb="0" eb="2">
      <t>ジキュウ</t>
    </rPh>
    <rPh sb="2" eb="4">
      <t>タンカ</t>
    </rPh>
    <phoneticPr fontId="3"/>
  </si>
  <si>
    <t>契約時間</t>
    <rPh sb="0" eb="2">
      <t>ケイヤク</t>
    </rPh>
    <rPh sb="2" eb="4">
      <t>ジカン</t>
    </rPh>
    <phoneticPr fontId="3"/>
  </si>
  <si>
    <t>支給</t>
    <rPh sb="0" eb="2">
      <t>シキュウ</t>
    </rPh>
    <phoneticPr fontId="3"/>
  </si>
  <si>
    <t>前月割増基礎賃金差額</t>
    <rPh sb="2" eb="4">
      <t>ワリマシ</t>
    </rPh>
    <rPh sb="4" eb="6">
      <t>キソ</t>
    </rPh>
    <rPh sb="8" eb="10">
      <t>サガク</t>
    </rPh>
    <phoneticPr fontId="3"/>
  </si>
  <si>
    <t>割増基礎賃金</t>
    <rPh sb="0" eb="2">
      <t>ワリマシ</t>
    </rPh>
    <rPh sb="2" eb="4">
      <t>キソ</t>
    </rPh>
    <rPh sb="4" eb="6">
      <t>チンギン</t>
    </rPh>
    <phoneticPr fontId="3"/>
  </si>
  <si>
    <t>非課税計</t>
    <rPh sb="0" eb="3">
      <t>ヒカゼイ</t>
    </rPh>
    <rPh sb="3" eb="4">
      <t>ケイ</t>
    </rPh>
    <phoneticPr fontId="3"/>
  </si>
  <si>
    <t>割増賃金</t>
    <rPh sb="0" eb="4">
      <t>ワリマシチンギン</t>
    </rPh>
    <phoneticPr fontId="3"/>
  </si>
  <si>
    <t>法外時間外手当</t>
    <rPh sb="0" eb="2">
      <t>ホウガイ</t>
    </rPh>
    <rPh sb="2" eb="7">
      <t>ジカンガイテアテ</t>
    </rPh>
    <phoneticPr fontId="3"/>
  </si>
  <si>
    <t>法内時間外手当</t>
    <rPh sb="0" eb="2">
      <t>ホウナイ</t>
    </rPh>
    <rPh sb="2" eb="5">
      <t>ジカンガイ</t>
    </rPh>
    <rPh sb="5" eb="7">
      <t>テアテ</t>
    </rPh>
    <phoneticPr fontId="3"/>
  </si>
  <si>
    <t>休日出勤手当</t>
    <rPh sb="0" eb="2">
      <t>キュウジツ</t>
    </rPh>
    <rPh sb="2" eb="4">
      <t>シュッキン</t>
    </rPh>
    <rPh sb="4" eb="6">
      <t>テアテ</t>
    </rPh>
    <phoneticPr fontId="3"/>
  </si>
  <si>
    <t>深夜手当</t>
    <rPh sb="0" eb="2">
      <t>シンヤ</t>
    </rPh>
    <rPh sb="2" eb="4">
      <t>テアテ</t>
    </rPh>
    <phoneticPr fontId="3"/>
  </si>
  <si>
    <t>60時間超手当</t>
    <rPh sb="2" eb="4">
      <t>ジカン</t>
    </rPh>
    <rPh sb="4" eb="5">
      <t>チョウ</t>
    </rPh>
    <rPh sb="5" eb="7">
      <t>テアテ</t>
    </rPh>
    <phoneticPr fontId="3"/>
  </si>
  <si>
    <t>総支給額</t>
    <rPh sb="0" eb="4">
      <t>ソウシキュウガク</t>
    </rPh>
    <phoneticPr fontId="3"/>
  </si>
  <si>
    <t>課税支給額</t>
    <rPh sb="0" eb="2">
      <t>カゼイ</t>
    </rPh>
    <rPh sb="2" eb="5">
      <t>シキュウガク</t>
    </rPh>
    <phoneticPr fontId="3"/>
  </si>
  <si>
    <t>社会保険料</t>
    <rPh sb="0" eb="5">
      <t>シャカイホケンリョウ</t>
    </rPh>
    <phoneticPr fontId="3"/>
  </si>
  <si>
    <t>健康保険料</t>
    <rPh sb="0" eb="5">
      <t>ケンコウホケンリョウ</t>
    </rPh>
    <phoneticPr fontId="3"/>
  </si>
  <si>
    <t>介護保険料</t>
    <rPh sb="0" eb="5">
      <t>カイゴホケンリョウ</t>
    </rPh>
    <phoneticPr fontId="3"/>
  </si>
  <si>
    <t>厚年保険料</t>
    <rPh sb="0" eb="1">
      <t>コウ</t>
    </rPh>
    <rPh sb="1" eb="2">
      <t>ネン</t>
    </rPh>
    <rPh sb="2" eb="5">
      <t>ホケンリョウ</t>
    </rPh>
    <phoneticPr fontId="3"/>
  </si>
  <si>
    <t>雇用保険料</t>
    <rPh sb="0" eb="5">
      <t>コヨウホケンリョウ</t>
    </rPh>
    <phoneticPr fontId="3"/>
  </si>
  <si>
    <t>社会保険計</t>
  </si>
  <si>
    <t>2ヶ月徴収</t>
    <rPh sb="2" eb="3">
      <t>ゲツ</t>
    </rPh>
    <rPh sb="3" eb="5">
      <t>チョウシュウ</t>
    </rPh>
    <phoneticPr fontId="3"/>
  </si>
  <si>
    <t>健康保険(退)</t>
    <rPh sb="0" eb="2">
      <t>ケンコウ</t>
    </rPh>
    <rPh sb="2" eb="4">
      <t>ホケン</t>
    </rPh>
    <rPh sb="5" eb="6">
      <t>タイ</t>
    </rPh>
    <phoneticPr fontId="3"/>
  </si>
  <si>
    <t>介護保険(退)</t>
    <rPh sb="0" eb="4">
      <t>カイゴホケン</t>
    </rPh>
    <rPh sb="5" eb="6">
      <t>タイ</t>
    </rPh>
    <phoneticPr fontId="3"/>
  </si>
  <si>
    <t>厚年保険(退)</t>
    <rPh sb="0" eb="1">
      <t>コウ</t>
    </rPh>
    <rPh sb="1" eb="2">
      <t>ネン</t>
    </rPh>
    <rPh sb="2" eb="4">
      <t>ホケン</t>
    </rPh>
    <rPh sb="5" eb="6">
      <t>タイ</t>
    </rPh>
    <phoneticPr fontId="3"/>
  </si>
  <si>
    <t>社保退職計</t>
    <phoneticPr fontId="3"/>
  </si>
  <si>
    <t>課税対象額</t>
    <rPh sb="0" eb="5">
      <t>カゼイタイショウガク</t>
    </rPh>
    <phoneticPr fontId="3"/>
  </si>
  <si>
    <t>税金</t>
    <rPh sb="0" eb="2">
      <t>ゼイキン</t>
    </rPh>
    <phoneticPr fontId="3"/>
  </si>
  <si>
    <t>740,000超</t>
    <rPh sb="7" eb="8">
      <t>チョウ</t>
    </rPh>
    <phoneticPr fontId="3"/>
  </si>
  <si>
    <t>所得税</t>
    <phoneticPr fontId="3"/>
  </si>
  <si>
    <t>住民税</t>
    <rPh sb="0" eb="3">
      <t>ジュウミンゼイ</t>
    </rPh>
    <phoneticPr fontId="3"/>
  </si>
  <si>
    <t>控除</t>
    <rPh sb="0" eb="2">
      <t>コウジョ</t>
    </rPh>
    <phoneticPr fontId="3"/>
  </si>
  <si>
    <t>その他控除</t>
    <rPh sb="2" eb="3">
      <t>タ</t>
    </rPh>
    <rPh sb="3" eb="5">
      <t>コウジョ</t>
    </rPh>
    <phoneticPr fontId="3"/>
  </si>
  <si>
    <t>〇〇控除</t>
    <rPh sb="2" eb="4">
      <t>コウジョ</t>
    </rPh>
    <phoneticPr fontId="3"/>
  </si>
  <si>
    <t>〇〇控除</t>
  </si>
  <si>
    <t>年末調整</t>
    <rPh sb="0" eb="4">
      <t>ネンマツチョウセイ</t>
    </rPh>
    <phoneticPr fontId="3"/>
  </si>
  <si>
    <t>年調過不足</t>
    <rPh sb="0" eb="1">
      <t>トシ</t>
    </rPh>
    <rPh sb="1" eb="2">
      <t>チョウ</t>
    </rPh>
    <rPh sb="2" eb="5">
      <t>カブソク</t>
    </rPh>
    <phoneticPr fontId="3"/>
  </si>
  <si>
    <t>控除額合計</t>
    <rPh sb="0" eb="3">
      <t>コウジョガク</t>
    </rPh>
    <rPh sb="3" eb="5">
      <t>ゴウケイ</t>
    </rPh>
    <phoneticPr fontId="3"/>
  </si>
  <si>
    <t>差引支給額</t>
    <rPh sb="0" eb="1">
      <t>サ</t>
    </rPh>
    <phoneticPr fontId="3"/>
  </si>
  <si>
    <t>社員情報</t>
  </si>
  <si>
    <t>扶養</t>
  </si>
  <si>
    <t>№</t>
  </si>
  <si>
    <t>社員番号</t>
  </si>
  <si>
    <t>氏名</t>
  </si>
  <si>
    <t>前月課税</t>
  </si>
  <si>
    <t>1/1000</t>
  </si>
  <si>
    <t>休出時間</t>
  </si>
  <si>
    <t>時給</t>
  </si>
  <si>
    <t>有休</t>
  </si>
  <si>
    <t>基本給</t>
  </si>
  <si>
    <t>役職手当</t>
  </si>
  <si>
    <t>住宅手当</t>
  </si>
  <si>
    <t>家族手当</t>
  </si>
  <si>
    <t>通勤手当</t>
  </si>
  <si>
    <t>欠勤控除</t>
  </si>
  <si>
    <t>役員報酬</t>
  </si>
  <si>
    <t>その他支給</t>
  </si>
  <si>
    <t>〇〇手当</t>
  </si>
  <si>
    <t>所得税</t>
  </si>
  <si>
    <t>社保退職計</t>
  </si>
  <si>
    <t>基本給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</si>
</sst>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000%"/>
  </numFmts>
  <fonts count="2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4"/>
      <name val="ＭＳ Ｐゴシック"/>
      <family val="3"/>
      <charset val="128"/>
    </font>
    <font>
      <sz val="14"/>
      <color indexed="10"/>
      <name val="ＭＳ Ｐゴシック"/>
      <family val="3"/>
      <charset val="128"/>
    </font>
    <font>
      <sz val="6"/>
      <name val="ＭＳ Ｐゴシック"/>
      <family val="3"/>
      <charset val="128"/>
    </font>
    <font>
      <b/>
      <u/>
      <sz val="14"/>
      <name val="ＭＳ Ｐゴシック"/>
      <family val="3"/>
      <charset val="128"/>
    </font>
    <font>
      <b/>
      <sz val="14"/>
      <name val="ＭＳ Ｐゴシック"/>
      <family val="3"/>
      <charset val="128"/>
    </font>
    <font>
      <sz val="11"/>
      <name val="ＭＳ 明朝"/>
      <family val="1"/>
      <charset val="128"/>
    </font>
    <font>
      <sz val="8"/>
      <name val="ＭＳ 明朝"/>
      <family val="1"/>
      <charset val="128"/>
    </font>
    <font>
      <sz val="10"/>
      <name val="ＭＳ Ｐゴシック"/>
      <family val="3"/>
      <charset val="128"/>
    </font>
    <font>
      <sz val="11"/>
      <color theme="1"/>
      <name val="ＭＳ Ｐゴシック"/>
      <family val="3"/>
      <charset val="128"/>
    </font>
    <font>
      <sz val="8"/>
      <color theme="1"/>
      <name val="ＭＳ 明朝"/>
      <family val="1"/>
      <charset val="128"/>
    </font>
    <font>
      <sz val="10"/>
      <color theme="1"/>
      <name val="ＭＳ Ｐゴシック"/>
      <family val="3"/>
      <charset val="128"/>
    </font>
    <font>
      <sz val="10"/>
      <name val="ＭＳ 明朝"/>
      <family val="1"/>
      <charset val="128"/>
    </font>
    <font>
      <sz val="11"/>
      <name val="游ゴシック"/>
      <family val="3"/>
      <charset val="128"/>
      <scheme val="minor"/>
    </font>
    <font>
      <b/>
      <sz val="11"/>
      <color theme="0"/>
      <name val="メイリオ"/>
      <family val="3"/>
      <charset val="128"/>
    </font>
    <font>
      <sz val="11"/>
      <color theme="1"/>
      <name val="メイリオ"/>
      <family val="3"/>
      <charset val="128"/>
    </font>
    <font>
      <sz val="11"/>
      <name val="メイリオ"/>
      <family val="3"/>
      <charset val="128"/>
    </font>
    <font>
      <b/>
      <sz val="11"/>
      <color theme="1"/>
      <name val="メイリオ"/>
      <family val="3"/>
      <charset val="128"/>
    </font>
    <font>
      <b/>
      <sz val="9"/>
      <color indexed="81"/>
      <name val="MS P ゴシック"/>
      <family val="3"/>
      <charset val="128"/>
    </font>
  </fonts>
  <fills count="9">
    <fill>
      <patternFill patternType="none"/>
    </fill>
    <fill>
      <patternFill patternType="gray125"/>
    </fill>
    <fill>
      <patternFill patternType="solid">
        <fgColor theme="4"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252">
    <xf numFmtId="0" fontId="0" fillId="0" borderId="0" xfId="0">
      <alignment vertical="center"/>
    </xf>
    <xf numFmtId="0" fontId="2" fillId="0" borderId="0" xfId="2"/>
    <xf numFmtId="0" fontId="7" fillId="0" borderId="0" xfId="2" applyFont="1" applyAlignment="1">
      <alignment vertical="center" wrapText="1"/>
    </xf>
    <xf numFmtId="0" fontId="9" fillId="0" borderId="0" xfId="2" applyFont="1"/>
    <xf numFmtId="0" fontId="9" fillId="0" borderId="2" xfId="2" applyFont="1" applyBorder="1" applyAlignment="1">
      <alignment horizontal="left" vertical="center"/>
    </xf>
    <xf numFmtId="0" fontId="9" fillId="0" borderId="3" xfId="2" applyFont="1" applyBorder="1" applyAlignment="1">
      <alignment horizontal="left" vertical="center"/>
    </xf>
    <xf numFmtId="0" fontId="9" fillId="0" borderId="4" xfId="2" applyFont="1" applyBorder="1" applyAlignment="1">
      <alignment horizontal="centerContinuous" vertical="center"/>
    </xf>
    <xf numFmtId="0" fontId="9" fillId="0" borderId="5" xfId="2" applyFont="1" applyBorder="1" applyAlignment="1">
      <alignment horizontal="centerContinuous" vertical="center"/>
    </xf>
    <xf numFmtId="0" fontId="9" fillId="0" borderId="6" xfId="2" applyFont="1" applyBorder="1" applyAlignment="1">
      <alignment horizontal="center" vertical="center"/>
    </xf>
    <xf numFmtId="0" fontId="9" fillId="0" borderId="7" xfId="2" applyFont="1" applyBorder="1" applyAlignment="1">
      <alignment horizontal="left" vertical="center"/>
    </xf>
    <xf numFmtId="0" fontId="9" fillId="0" borderId="8" xfId="2" applyFont="1" applyBorder="1" applyAlignment="1">
      <alignment horizontal="left" vertical="center"/>
    </xf>
    <xf numFmtId="0" fontId="9" fillId="0" borderId="9" xfId="2" applyFont="1" applyBorder="1" applyAlignment="1">
      <alignment horizontal="centerContinuous" vertical="center"/>
    </xf>
    <xf numFmtId="0" fontId="9" fillId="0" borderId="10" xfId="2" applyFont="1" applyBorder="1" applyAlignment="1">
      <alignment horizontal="centerContinuous" vertical="center"/>
    </xf>
    <xf numFmtId="0" fontId="9" fillId="0" borderId="11" xfId="2" applyFont="1" applyBorder="1" applyAlignment="1">
      <alignment horizontal="center" vertical="center"/>
    </xf>
    <xf numFmtId="0" fontId="9" fillId="0" borderId="12" xfId="2" applyFont="1" applyBorder="1" applyAlignment="1">
      <alignment vertical="center"/>
    </xf>
    <xf numFmtId="0" fontId="9" fillId="0" borderId="13" xfId="2" applyFont="1" applyBorder="1" applyAlignment="1">
      <alignment vertical="center"/>
    </xf>
    <xf numFmtId="0" fontId="9" fillId="0" borderId="14" xfId="2" applyFont="1" applyBorder="1" applyAlignment="1">
      <alignment horizontal="center" vertical="center"/>
    </xf>
    <xf numFmtId="0" fontId="9" fillId="0" borderId="15" xfId="2" applyFont="1" applyBorder="1" applyAlignment="1">
      <alignment vertical="center"/>
    </xf>
    <xf numFmtId="0" fontId="9" fillId="0" borderId="16" xfId="2" applyFont="1" applyBorder="1" applyAlignment="1">
      <alignment horizontal="center" vertical="center"/>
    </xf>
    <xf numFmtId="0" fontId="9" fillId="0" borderId="14" xfId="2" applyFont="1" applyBorder="1" applyAlignment="1">
      <alignment horizontal="centerContinuous" vertical="center"/>
    </xf>
    <xf numFmtId="0" fontId="9" fillId="0" borderId="17" xfId="2" applyFont="1" applyBorder="1" applyAlignment="1">
      <alignment horizontal="center" vertical="center"/>
    </xf>
    <xf numFmtId="0" fontId="10" fillId="0" borderId="18" xfId="2" applyFont="1" applyBorder="1" applyAlignment="1">
      <alignment horizontal="right" vertical="top"/>
    </xf>
    <xf numFmtId="0" fontId="10" fillId="0" borderId="19" xfId="2" applyFont="1" applyBorder="1" applyAlignment="1">
      <alignment horizontal="right" vertical="top"/>
    </xf>
    <xf numFmtId="0" fontId="10" fillId="0" borderId="20" xfId="2" applyFont="1" applyBorder="1" applyAlignment="1">
      <alignment horizontal="right" vertical="top"/>
    </xf>
    <xf numFmtId="3" fontId="2" fillId="0" borderId="21" xfId="2" applyNumberFormat="1" applyBorder="1" applyAlignment="1">
      <alignment vertical="top"/>
    </xf>
    <xf numFmtId="3" fontId="2" fillId="0" borderId="8" xfId="2" applyNumberFormat="1" applyBorder="1" applyAlignment="1">
      <alignment vertical="top"/>
    </xf>
    <xf numFmtId="3" fontId="2" fillId="0" borderId="22" xfId="2" applyNumberFormat="1" applyBorder="1" applyAlignment="1">
      <alignment vertical="top"/>
    </xf>
    <xf numFmtId="3" fontId="11" fillId="0" borderId="11" xfId="2" applyNumberFormat="1" applyFont="1" applyBorder="1" applyAlignment="1">
      <alignment horizontal="left" vertical="top" wrapText="1"/>
    </xf>
    <xf numFmtId="3" fontId="11" fillId="0" borderId="11" xfId="2" applyNumberFormat="1" applyFont="1" applyBorder="1" applyAlignment="1">
      <alignment wrapText="1"/>
    </xf>
    <xf numFmtId="1" fontId="2" fillId="0" borderId="0" xfId="2" applyNumberFormat="1"/>
    <xf numFmtId="3" fontId="2" fillId="0" borderId="21" xfId="2" applyNumberFormat="1" applyBorder="1"/>
    <xf numFmtId="3" fontId="2" fillId="0" borderId="22" xfId="2" applyNumberFormat="1" applyBorder="1"/>
    <xf numFmtId="3" fontId="2" fillId="0" borderId="11" xfId="2" applyNumberFormat="1" applyBorder="1"/>
    <xf numFmtId="1" fontId="2" fillId="0" borderId="23" xfId="2" applyNumberFormat="1" applyBorder="1"/>
    <xf numFmtId="3" fontId="2" fillId="0" borderId="24" xfId="2" applyNumberFormat="1" applyBorder="1"/>
    <xf numFmtId="3" fontId="2" fillId="0" borderId="25" xfId="2" applyNumberFormat="1" applyBorder="1"/>
    <xf numFmtId="3" fontId="2" fillId="0" borderId="15" xfId="2" applyNumberFormat="1" applyBorder="1"/>
    <xf numFmtId="3" fontId="12" fillId="0" borderId="21" xfId="2" applyNumberFormat="1" applyFont="1" applyBorder="1"/>
    <xf numFmtId="3" fontId="12" fillId="0" borderId="22" xfId="2" applyNumberFormat="1" applyFont="1" applyBorder="1"/>
    <xf numFmtId="3" fontId="12" fillId="0" borderId="11" xfId="2" applyNumberFormat="1" applyFont="1" applyBorder="1"/>
    <xf numFmtId="0" fontId="12" fillId="0" borderId="7" xfId="0" applyFont="1" applyBorder="1" applyAlignment="1">
      <alignment horizontal="centerContinuous"/>
    </xf>
    <xf numFmtId="0" fontId="12" fillId="0" borderId="8" xfId="0" applyFont="1" applyBorder="1" applyAlignment="1">
      <alignment horizontal="centerContinuous"/>
    </xf>
    <xf numFmtId="0" fontId="13" fillId="0" borderId="22" xfId="0" applyFont="1" applyBorder="1" applyAlignment="1">
      <alignment horizontal="right" vertical="center"/>
    </xf>
    <xf numFmtId="0" fontId="13" fillId="0" borderId="11" xfId="0" applyFont="1" applyBorder="1" applyAlignment="1">
      <alignment horizontal="right" vertical="center"/>
    </xf>
    <xf numFmtId="3" fontId="12" fillId="0" borderId="7" xfId="0" applyNumberFormat="1" applyFont="1" applyBorder="1" applyAlignment="1">
      <alignment horizontal="centerContinuous"/>
    </xf>
    <xf numFmtId="3" fontId="12" fillId="0" borderId="8" xfId="0" applyNumberFormat="1" applyFont="1" applyBorder="1" applyAlignment="1">
      <alignment horizontal="centerContinuous"/>
    </xf>
    <xf numFmtId="38" fontId="12" fillId="0" borderId="22" xfId="1" applyFont="1" applyFill="1" applyBorder="1" applyAlignment="1"/>
    <xf numFmtId="0" fontId="12" fillId="0" borderId="12" xfId="0" applyFont="1" applyBorder="1" applyAlignment="1">
      <alignment horizontal="centerContinuous"/>
    </xf>
    <xf numFmtId="0" fontId="12" fillId="0" borderId="26" xfId="0" applyFont="1" applyBorder="1" applyAlignment="1">
      <alignment horizontal="centerContinuous"/>
    </xf>
    <xf numFmtId="0" fontId="13" fillId="0" borderId="25" xfId="0" applyFont="1" applyBorder="1" applyAlignment="1">
      <alignment horizontal="right" vertical="center"/>
    </xf>
    <xf numFmtId="0" fontId="13" fillId="0" borderId="27" xfId="0" applyFont="1" applyBorder="1" applyAlignment="1">
      <alignment horizontal="right" vertical="center"/>
    </xf>
    <xf numFmtId="38" fontId="12" fillId="0" borderId="28" xfId="1" applyFont="1" applyFill="1" applyBorder="1" applyAlignment="1"/>
    <xf numFmtId="38" fontId="12" fillId="0" borderId="0" xfId="1" applyFont="1" applyFill="1" applyBorder="1" applyAlignment="1"/>
    <xf numFmtId="38" fontId="12" fillId="0" borderId="8" xfId="1" applyFont="1" applyFill="1" applyBorder="1" applyAlignment="1"/>
    <xf numFmtId="0" fontId="12" fillId="0" borderId="11" xfId="0" applyFont="1" applyBorder="1" applyAlignment="1">
      <alignment vertical="top" wrapText="1"/>
    </xf>
    <xf numFmtId="0" fontId="2" fillId="0" borderId="7" xfId="2" applyBorder="1"/>
    <xf numFmtId="0" fontId="12" fillId="0" borderId="8" xfId="0" applyFont="1" applyBorder="1" applyAlignment="1">
      <alignment horizontal="left"/>
    </xf>
    <xf numFmtId="0" fontId="12" fillId="0" borderId="28" xfId="0" applyFont="1" applyBorder="1" applyAlignment="1">
      <alignment horizontal="centerContinuous"/>
    </xf>
    <xf numFmtId="0" fontId="12" fillId="0" borderId="0" xfId="0" applyFont="1" applyAlignment="1">
      <alignment horizontal="centerContinuous"/>
    </xf>
    <xf numFmtId="0" fontId="12" fillId="0" borderId="7" xfId="0" applyFont="1" applyBorder="1" applyAlignment="1">
      <alignment horizontal="left"/>
    </xf>
    <xf numFmtId="0" fontId="12" fillId="0" borderId="0" xfId="0" applyFont="1" applyAlignment="1">
      <alignment horizontal="left"/>
    </xf>
    <xf numFmtId="0" fontId="12" fillId="0" borderId="28" xfId="0" applyFont="1" applyBorder="1" applyAlignment="1">
      <alignment horizontal="left"/>
    </xf>
    <xf numFmtId="0" fontId="12" fillId="0" borderId="7" xfId="0" applyFont="1" applyBorder="1" applyAlignment="1">
      <alignment horizontal="center"/>
    </xf>
    <xf numFmtId="0" fontId="12" fillId="0" borderId="8" xfId="0" applyFont="1" applyBorder="1" applyAlignment="1">
      <alignment horizontal="center"/>
    </xf>
    <xf numFmtId="0" fontId="12" fillId="0" borderId="12" xfId="0" applyFont="1" applyBorder="1" applyAlignment="1">
      <alignment horizontal="left"/>
    </xf>
    <xf numFmtId="0" fontId="12" fillId="0" borderId="13" xfId="0" applyFont="1" applyBorder="1" applyAlignment="1">
      <alignment horizontal="left"/>
    </xf>
    <xf numFmtId="0" fontId="12" fillId="0" borderId="29" xfId="0" applyFont="1" applyBorder="1" applyAlignment="1">
      <alignment horizontal="centerContinuous"/>
    </xf>
    <xf numFmtId="0" fontId="12" fillId="0" borderId="13" xfId="0" applyFont="1" applyBorder="1" applyAlignment="1">
      <alignment horizontal="centerContinuous"/>
    </xf>
    <xf numFmtId="0" fontId="12" fillId="0" borderId="15" xfId="0" applyFont="1" applyBorder="1" applyAlignment="1">
      <alignment vertical="top" wrapText="1"/>
    </xf>
    <xf numFmtId="0" fontId="0" fillId="0" borderId="11" xfId="0" applyBorder="1" applyAlignment="1">
      <alignment vertical="top" wrapText="1"/>
    </xf>
    <xf numFmtId="3" fontId="12" fillId="0" borderId="12" xfId="0" applyNumberFormat="1" applyFont="1" applyBorder="1" applyAlignment="1">
      <alignment horizontal="centerContinuous"/>
    </xf>
    <xf numFmtId="3" fontId="12" fillId="0" borderId="13" xfId="0" applyNumberFormat="1" applyFont="1" applyBorder="1" applyAlignment="1">
      <alignment horizontal="center"/>
    </xf>
    <xf numFmtId="38" fontId="12" fillId="0" borderId="25" xfId="1" applyFont="1" applyFill="1" applyBorder="1" applyAlignment="1"/>
    <xf numFmtId="3" fontId="0" fillId="0" borderId="11" xfId="0" applyNumberFormat="1" applyBorder="1" applyAlignment="1">
      <alignment vertical="top" wrapText="1"/>
    </xf>
    <xf numFmtId="0" fontId="12" fillId="0" borderId="30" xfId="0" applyFont="1" applyBorder="1" applyAlignment="1">
      <alignment horizontal="centerContinuous"/>
    </xf>
    <xf numFmtId="0" fontId="12" fillId="0" borderId="31" xfId="0" applyFont="1" applyBorder="1" applyAlignment="1">
      <alignment horizontal="centerContinuous"/>
    </xf>
    <xf numFmtId="0" fontId="13" fillId="0" borderId="19" xfId="0" applyFont="1" applyBorder="1" applyAlignment="1">
      <alignment horizontal="right" vertical="center"/>
    </xf>
    <xf numFmtId="0" fontId="0" fillId="0" borderId="15" xfId="0" applyBorder="1" applyAlignment="1">
      <alignment vertical="top" wrapText="1"/>
    </xf>
    <xf numFmtId="0" fontId="13" fillId="0" borderId="20" xfId="0" applyFont="1" applyBorder="1" applyAlignment="1">
      <alignment horizontal="right" vertical="center"/>
    </xf>
    <xf numFmtId="3" fontId="12" fillId="0" borderId="15" xfId="2" applyNumberFormat="1" applyFont="1" applyBorder="1"/>
    <xf numFmtId="38" fontId="12" fillId="0" borderId="32" xfId="1" applyFont="1" applyFill="1" applyBorder="1" applyAlignment="1"/>
    <xf numFmtId="38" fontId="12" fillId="0" borderId="33" xfId="1" applyFont="1" applyFill="1" applyBorder="1" applyAlignment="1"/>
    <xf numFmtId="38" fontId="12" fillId="0" borderId="31" xfId="1" applyFont="1" applyFill="1" applyBorder="1" applyAlignment="1"/>
    <xf numFmtId="0" fontId="12" fillId="0" borderId="20" xfId="0" applyFont="1" applyBorder="1" applyAlignment="1">
      <alignment vertical="top" wrapText="1"/>
    </xf>
    <xf numFmtId="3" fontId="12" fillId="0" borderId="15" xfId="2" applyNumberFormat="1" applyFont="1" applyBorder="1" applyProtection="1">
      <protection locked="0"/>
    </xf>
    <xf numFmtId="3" fontId="0" fillId="0" borderId="11" xfId="0" applyNumberFormat="1" applyBorder="1" applyAlignment="1">
      <alignment vertical="top"/>
    </xf>
    <xf numFmtId="0" fontId="0" fillId="0" borderId="11" xfId="0" applyBorder="1" applyAlignment="1">
      <alignment vertical="top"/>
    </xf>
    <xf numFmtId="0" fontId="0" fillId="0" borderId="15" xfId="0" applyBorder="1" applyAlignment="1">
      <alignment vertical="top"/>
    </xf>
    <xf numFmtId="0" fontId="12" fillId="0" borderId="30" xfId="0" applyFont="1" applyBorder="1" applyAlignment="1">
      <alignment horizontal="center"/>
    </xf>
    <xf numFmtId="0" fontId="12" fillId="0" borderId="33" xfId="0" applyFont="1" applyBorder="1" applyAlignment="1">
      <alignment horizontal="center"/>
    </xf>
    <xf numFmtId="0" fontId="12" fillId="0" borderId="33" xfId="0" applyFont="1" applyBorder="1">
      <alignment vertical="center"/>
    </xf>
    <xf numFmtId="0" fontId="12" fillId="0" borderId="31" xfId="0" applyFont="1" applyBorder="1">
      <alignment vertical="center"/>
    </xf>
    <xf numFmtId="0" fontId="12" fillId="0" borderId="0" xfId="0" applyFont="1" applyAlignment="1">
      <alignment horizontal="center"/>
    </xf>
    <xf numFmtId="0" fontId="12" fillId="0" borderId="0" xfId="0" applyFont="1">
      <alignment vertical="center"/>
    </xf>
    <xf numFmtId="0" fontId="12" fillId="0" borderId="8" xfId="0" applyFont="1" applyBorder="1">
      <alignment vertical="center"/>
    </xf>
    <xf numFmtId="0" fontId="12" fillId="0" borderId="7" xfId="2" applyFont="1" applyBorder="1"/>
    <xf numFmtId="0" fontId="12" fillId="0" borderId="34" xfId="0" applyFont="1" applyBorder="1" applyAlignment="1">
      <alignment horizontal="center"/>
    </xf>
    <xf numFmtId="0" fontId="12" fillId="0" borderId="1" xfId="0" applyFont="1" applyBorder="1" applyAlignment="1">
      <alignment horizontal="center"/>
    </xf>
    <xf numFmtId="0" fontId="12" fillId="0" borderId="1" xfId="0" applyFont="1" applyBorder="1">
      <alignment vertical="center"/>
    </xf>
    <xf numFmtId="0" fontId="12" fillId="0" borderId="35" xfId="0" applyFont="1" applyBorder="1">
      <alignment vertical="center"/>
    </xf>
    <xf numFmtId="0" fontId="9" fillId="0" borderId="38" xfId="2" applyFont="1" applyBorder="1" applyAlignment="1">
      <alignment horizontal="centerContinuous" vertical="center"/>
    </xf>
    <xf numFmtId="0" fontId="9" fillId="0" borderId="37" xfId="2" applyFont="1" applyBorder="1" applyAlignment="1">
      <alignment horizontal="centerContinuous" vertical="center"/>
    </xf>
    <xf numFmtId="0" fontId="9" fillId="0" borderId="38" xfId="2" applyFont="1" applyBorder="1" applyAlignment="1">
      <alignment vertical="center"/>
    </xf>
    <xf numFmtId="0" fontId="9" fillId="0" borderId="39" xfId="2" applyFont="1" applyBorder="1" applyAlignment="1">
      <alignment vertical="center"/>
    </xf>
    <xf numFmtId="0" fontId="9" fillId="0" borderId="9" xfId="2" applyFont="1" applyBorder="1" applyAlignment="1">
      <alignment vertical="center"/>
    </xf>
    <xf numFmtId="0" fontId="9" fillId="0" borderId="10" xfId="2" applyFont="1" applyBorder="1" applyAlignment="1">
      <alignment vertical="center"/>
    </xf>
    <xf numFmtId="0" fontId="9" fillId="0" borderId="0" xfId="2" applyFont="1" applyAlignment="1">
      <alignment vertical="center"/>
    </xf>
    <xf numFmtId="0" fontId="9" fillId="0" borderId="40" xfId="2" applyFont="1" applyBorder="1" applyAlignment="1">
      <alignment vertical="center"/>
    </xf>
    <xf numFmtId="0" fontId="9" fillId="0" borderId="28" xfId="2" applyFont="1" applyBorder="1" applyAlignment="1">
      <alignment vertical="center"/>
    </xf>
    <xf numFmtId="0" fontId="9" fillId="0" borderId="23" xfId="2" applyFont="1" applyBorder="1" applyAlignment="1">
      <alignment vertical="center"/>
    </xf>
    <xf numFmtId="0" fontId="9" fillId="0" borderId="26" xfId="2" applyFont="1" applyBorder="1" applyAlignment="1">
      <alignment vertical="center"/>
    </xf>
    <xf numFmtId="0" fontId="9" fillId="0" borderId="29" xfId="2" applyFont="1" applyBorder="1" applyAlignment="1">
      <alignment vertical="center"/>
    </xf>
    <xf numFmtId="0" fontId="9" fillId="0" borderId="27" xfId="2" applyFont="1" applyBorder="1" applyAlignment="1">
      <alignment vertical="center"/>
    </xf>
    <xf numFmtId="0" fontId="9" fillId="0" borderId="10" xfId="2" applyFont="1" applyBorder="1" applyAlignment="1">
      <alignment horizontal="distributed" vertical="center" indent="5"/>
    </xf>
    <xf numFmtId="0" fontId="9" fillId="0" borderId="19" xfId="2" applyFont="1" applyBorder="1" applyAlignment="1">
      <alignment horizontal="center" vertical="center"/>
    </xf>
    <xf numFmtId="0" fontId="9" fillId="0" borderId="41" xfId="2" applyFont="1" applyBorder="1" applyAlignment="1">
      <alignment horizontal="center" vertical="center"/>
    </xf>
    <xf numFmtId="176" fontId="12" fillId="0" borderId="7" xfId="2" applyNumberFormat="1" applyFont="1" applyBorder="1" applyAlignment="1">
      <alignment horizontal="right" vertical="center"/>
    </xf>
    <xf numFmtId="10" fontId="12" fillId="0" borderId="8" xfId="2" applyNumberFormat="1" applyFont="1" applyBorder="1" applyAlignment="1">
      <alignment horizontal="right" vertical="center" shrinkToFit="1"/>
    </xf>
    <xf numFmtId="0" fontId="12" fillId="0" borderId="28" xfId="2" applyFont="1" applyBorder="1" applyAlignment="1">
      <alignment vertical="center"/>
    </xf>
    <xf numFmtId="0" fontId="12" fillId="0" borderId="8" xfId="2" applyFont="1" applyBorder="1" applyAlignment="1">
      <alignment vertical="center"/>
    </xf>
    <xf numFmtId="176" fontId="12" fillId="0" borderId="22" xfId="2" applyNumberFormat="1" applyFont="1" applyBorder="1" applyAlignment="1">
      <alignment horizontal="right" vertical="center"/>
    </xf>
    <xf numFmtId="0" fontId="12" fillId="0" borderId="11" xfId="2" applyFont="1" applyBorder="1" applyAlignment="1">
      <alignment horizontal="right" vertical="top"/>
    </xf>
    <xf numFmtId="0" fontId="12" fillId="0" borderId="22" xfId="2" applyFont="1" applyBorder="1" applyAlignment="1">
      <alignment horizontal="center" vertical="center"/>
    </xf>
    <xf numFmtId="0" fontId="12" fillId="0" borderId="8" xfId="2" applyFont="1" applyBorder="1" applyAlignment="1">
      <alignment horizontal="center" vertical="center"/>
    </xf>
    <xf numFmtId="0" fontId="12" fillId="0" borderId="22" xfId="2" applyFont="1" applyBorder="1" applyAlignment="1">
      <alignment horizontal="right" vertical="top"/>
    </xf>
    <xf numFmtId="176" fontId="12" fillId="0" borderId="7" xfId="2" applyNumberFormat="1" applyFont="1" applyBorder="1"/>
    <xf numFmtId="177" fontId="12" fillId="0" borderId="8" xfId="2" applyNumberFormat="1" applyFont="1" applyBorder="1"/>
    <xf numFmtId="3" fontId="12" fillId="0" borderId="28" xfId="2" applyNumberFormat="1" applyFont="1" applyBorder="1"/>
    <xf numFmtId="176" fontId="12" fillId="0" borderId="34" xfId="2" applyNumberFormat="1" applyFont="1" applyBorder="1" applyAlignment="1">
      <alignment vertical="center"/>
    </xf>
    <xf numFmtId="177" fontId="12" fillId="0" borderId="35" xfId="2" applyNumberFormat="1" applyFont="1" applyBorder="1" applyAlignment="1">
      <alignment vertical="center"/>
    </xf>
    <xf numFmtId="3" fontId="12" fillId="0" borderId="42" xfId="2" applyNumberFormat="1" applyFont="1" applyBorder="1" applyAlignment="1">
      <alignment vertical="center"/>
    </xf>
    <xf numFmtId="3" fontId="12" fillId="0" borderId="35" xfId="2" applyNumberFormat="1" applyFont="1" applyBorder="1" applyAlignment="1">
      <alignment vertical="center"/>
    </xf>
    <xf numFmtId="3" fontId="12" fillId="0" borderId="43" xfId="2" applyNumberFormat="1" applyFont="1" applyBorder="1" applyAlignment="1">
      <alignment vertical="center"/>
    </xf>
    <xf numFmtId="0" fontId="9" fillId="0" borderId="37" xfId="0" applyFont="1" applyBorder="1" applyAlignment="1"/>
    <xf numFmtId="0" fontId="9" fillId="0" borderId="0" xfId="0" applyFont="1" applyAlignment="1"/>
    <xf numFmtId="0" fontId="17" fillId="2" borderId="14" xfId="0" applyFont="1" applyFill="1" applyBorder="1">
      <alignment vertical="center"/>
    </xf>
    <xf numFmtId="0" fontId="17" fillId="2" borderId="25" xfId="0" applyFont="1" applyFill="1" applyBorder="1" applyAlignment="1">
      <alignment horizontal="centerContinuous" vertical="center"/>
    </xf>
    <xf numFmtId="0" fontId="17" fillId="2" borderId="0" xfId="0" applyFont="1" applyFill="1" applyAlignment="1">
      <alignment horizontal="centerContinuous" vertical="center"/>
    </xf>
    <xf numFmtId="0" fontId="17" fillId="3" borderId="14" xfId="0" applyFont="1" applyFill="1" applyBorder="1" applyAlignment="1">
      <alignment horizontal="centerContinuous" vertical="center"/>
    </xf>
    <xf numFmtId="0" fontId="18" fillId="0" borderId="0" xfId="0" applyFont="1">
      <alignment vertical="center"/>
    </xf>
    <xf numFmtId="0" fontId="17" fillId="2" borderId="14"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0" xfId="0" applyFont="1" applyFill="1" applyAlignment="1">
      <alignment horizontal="center" vertical="center"/>
    </xf>
    <xf numFmtId="0" fontId="17" fillId="3" borderId="19" xfId="0" applyFont="1" applyFill="1" applyBorder="1" applyAlignment="1">
      <alignment horizontal="centerContinuous" vertical="center"/>
    </xf>
    <xf numFmtId="0" fontId="18" fillId="0" borderId="14" xfId="0" applyFont="1" applyBorder="1">
      <alignment vertical="center"/>
    </xf>
    <xf numFmtId="38" fontId="18" fillId="0" borderId="14" xfId="0" applyNumberFormat="1" applyFont="1" applyBorder="1">
      <alignment vertical="center"/>
    </xf>
    <xf numFmtId="38" fontId="18" fillId="0" borderId="0" xfId="0" applyNumberFormat="1" applyFont="1">
      <alignment vertical="center"/>
    </xf>
    <xf numFmtId="0" fontId="17" fillId="3" borderId="44" xfId="0" applyFont="1" applyFill="1" applyBorder="1">
      <alignment vertical="center"/>
    </xf>
    <xf numFmtId="14" fontId="17" fillId="3" borderId="45" xfId="0" applyNumberFormat="1" applyFont="1" applyFill="1" applyBorder="1">
      <alignment vertical="center"/>
    </xf>
    <xf numFmtId="0" fontId="17" fillId="2" borderId="45" xfId="0" applyFont="1" applyFill="1" applyBorder="1">
      <alignment vertical="center"/>
    </xf>
    <xf numFmtId="0" fontId="17" fillId="2" borderId="46" xfId="0" applyFont="1" applyFill="1" applyBorder="1">
      <alignment vertical="center"/>
    </xf>
    <xf numFmtId="0" fontId="17" fillId="2" borderId="18" xfId="0" applyFont="1" applyFill="1" applyBorder="1">
      <alignment vertical="center"/>
    </xf>
    <xf numFmtId="0" fontId="19" fillId="4" borderId="14" xfId="0" applyFont="1" applyFill="1" applyBorder="1">
      <alignment vertical="center"/>
    </xf>
    <xf numFmtId="0" fontId="18" fillId="0" borderId="14" xfId="0" applyFont="1" applyBorder="1" applyAlignment="1">
      <alignment horizontal="right" vertical="center"/>
    </xf>
    <xf numFmtId="0" fontId="20" fillId="5" borderId="47" xfId="0" applyFont="1" applyFill="1" applyBorder="1">
      <alignment vertical="center"/>
    </xf>
    <xf numFmtId="0" fontId="17" fillId="2" borderId="21" xfId="0" applyFont="1" applyFill="1" applyBorder="1">
      <alignment vertical="center"/>
    </xf>
    <xf numFmtId="0" fontId="17" fillId="2" borderId="19" xfId="0" applyFont="1" applyFill="1" applyBorder="1">
      <alignment vertical="center"/>
    </xf>
    <xf numFmtId="0" fontId="19" fillId="4" borderId="19" xfId="0" applyFont="1" applyFill="1" applyBorder="1">
      <alignment vertical="center"/>
    </xf>
    <xf numFmtId="0" fontId="18" fillId="0" borderId="19" xfId="0" applyFont="1" applyBorder="1" applyAlignment="1">
      <alignment horizontal="right" vertical="center"/>
    </xf>
    <xf numFmtId="0" fontId="20" fillId="5" borderId="20" xfId="0" applyFont="1" applyFill="1" applyBorder="1">
      <alignment vertical="center"/>
    </xf>
    <xf numFmtId="0" fontId="17" fillId="2" borderId="48" xfId="0" applyFont="1" applyFill="1" applyBorder="1">
      <alignment vertical="center"/>
    </xf>
    <xf numFmtId="0" fontId="17" fillId="2" borderId="49" xfId="0" applyFont="1" applyFill="1" applyBorder="1">
      <alignment vertical="center"/>
    </xf>
    <xf numFmtId="0" fontId="19" fillId="4" borderId="49" xfId="0" applyFont="1" applyFill="1" applyBorder="1">
      <alignment vertical="center"/>
    </xf>
    <xf numFmtId="0" fontId="18" fillId="0" borderId="49" xfId="0" applyFont="1" applyBorder="1" applyAlignment="1">
      <alignment horizontal="right" vertical="center"/>
    </xf>
    <xf numFmtId="0" fontId="20" fillId="5" borderId="50" xfId="0" applyFont="1" applyFill="1" applyBorder="1">
      <alignment vertical="center"/>
    </xf>
    <xf numFmtId="0" fontId="17" fillId="2" borderId="51" xfId="0" applyFont="1" applyFill="1" applyBorder="1">
      <alignment vertical="center"/>
    </xf>
    <xf numFmtId="0" fontId="17" fillId="2" borderId="25" xfId="0" applyFont="1" applyFill="1" applyBorder="1">
      <alignment vertical="center"/>
    </xf>
    <xf numFmtId="0" fontId="19" fillId="4" borderId="25" xfId="0" applyFont="1" applyFill="1" applyBorder="1">
      <alignment vertical="center"/>
    </xf>
    <xf numFmtId="0" fontId="18" fillId="0" borderId="25" xfId="0" applyFont="1" applyBorder="1">
      <alignment vertical="center"/>
    </xf>
    <xf numFmtId="0" fontId="20" fillId="5" borderId="15" xfId="0" applyFont="1" applyFill="1" applyBorder="1">
      <alignment vertical="center"/>
    </xf>
    <xf numFmtId="0" fontId="18" fillId="0" borderId="49" xfId="0" applyFont="1" applyBorder="1">
      <alignment vertical="center"/>
    </xf>
    <xf numFmtId="0" fontId="18" fillId="0" borderId="19" xfId="0" applyFont="1" applyBorder="1">
      <alignment vertical="center"/>
    </xf>
    <xf numFmtId="38" fontId="18" fillId="0" borderId="25" xfId="1" applyFont="1" applyBorder="1">
      <alignment vertical="center"/>
    </xf>
    <xf numFmtId="38" fontId="20" fillId="5" borderId="15" xfId="1" applyFont="1" applyFill="1" applyBorder="1">
      <alignment vertical="center"/>
    </xf>
    <xf numFmtId="38" fontId="18" fillId="0" borderId="14" xfId="1" applyFont="1" applyBorder="1">
      <alignment vertical="center"/>
    </xf>
    <xf numFmtId="38" fontId="20" fillId="5" borderId="47" xfId="1" applyFont="1" applyFill="1" applyBorder="1">
      <alignment vertical="center"/>
    </xf>
    <xf numFmtId="0" fontId="17" fillId="2" borderId="22" xfId="0" applyFont="1" applyFill="1" applyBorder="1">
      <alignment vertical="center"/>
    </xf>
    <xf numFmtId="38" fontId="18" fillId="6" borderId="22" xfId="1" applyFont="1" applyFill="1" applyBorder="1">
      <alignment vertical="center"/>
    </xf>
    <xf numFmtId="38" fontId="20" fillId="5" borderId="11" xfId="1" applyFont="1" applyFill="1" applyBorder="1">
      <alignment vertical="center"/>
    </xf>
    <xf numFmtId="38" fontId="18" fillId="6" borderId="49" xfId="1" applyFont="1" applyFill="1" applyBorder="1">
      <alignment vertical="center"/>
    </xf>
    <xf numFmtId="38" fontId="20" fillId="5" borderId="50" xfId="1" applyFont="1" applyFill="1" applyBorder="1">
      <alignment vertical="center"/>
    </xf>
    <xf numFmtId="38" fontId="18" fillId="0" borderId="19" xfId="1" applyFont="1" applyBorder="1">
      <alignment vertical="center"/>
    </xf>
    <xf numFmtId="38" fontId="20" fillId="5" borderId="20" xfId="1" applyFont="1" applyFill="1" applyBorder="1">
      <alignment vertical="center"/>
    </xf>
    <xf numFmtId="0" fontId="17" fillId="2" borderId="21" xfId="0" applyFont="1" applyFill="1" applyBorder="1" applyAlignment="1">
      <alignment horizontal="center" vertical="center"/>
    </xf>
    <xf numFmtId="0" fontId="17" fillId="2" borderId="48" xfId="0" applyFont="1" applyFill="1" applyBorder="1" applyAlignment="1">
      <alignment horizontal="center" vertical="center"/>
    </xf>
    <xf numFmtId="38" fontId="18" fillId="0" borderId="49" xfId="1" applyFont="1" applyBorder="1">
      <alignment vertical="center"/>
    </xf>
    <xf numFmtId="0" fontId="17" fillId="2" borderId="48" xfId="0" applyFont="1" applyFill="1" applyBorder="1" applyAlignment="1">
      <alignment horizontal="centerContinuous" vertical="center"/>
    </xf>
    <xf numFmtId="0" fontId="17" fillId="2" borderId="49" xfId="0" applyFont="1" applyFill="1" applyBorder="1" applyAlignment="1">
      <alignment horizontal="centerContinuous" vertical="center"/>
    </xf>
    <xf numFmtId="0" fontId="19" fillId="4" borderId="22" xfId="0" applyFont="1" applyFill="1" applyBorder="1">
      <alignment vertical="center"/>
    </xf>
    <xf numFmtId="38" fontId="18" fillId="7" borderId="52" xfId="1" applyFont="1" applyFill="1" applyBorder="1">
      <alignment vertical="center"/>
    </xf>
    <xf numFmtId="38" fontId="20" fillId="5" borderId="53" xfId="1" applyFont="1" applyFill="1" applyBorder="1">
      <alignment vertical="center"/>
    </xf>
    <xf numFmtId="0" fontId="19" fillId="4" borderId="45" xfId="0" applyFont="1" applyFill="1" applyBorder="1">
      <alignment vertical="center"/>
    </xf>
    <xf numFmtId="38" fontId="18" fillId="4" borderId="45" xfId="1" applyFont="1" applyFill="1" applyBorder="1">
      <alignment vertical="center"/>
    </xf>
    <xf numFmtId="38" fontId="20" fillId="5" borderId="6" xfId="1" applyFont="1" applyFill="1" applyBorder="1">
      <alignment vertical="center"/>
    </xf>
    <xf numFmtId="38" fontId="18" fillId="4" borderId="49" xfId="1" applyFont="1" applyFill="1" applyBorder="1">
      <alignment vertical="center"/>
    </xf>
    <xf numFmtId="38" fontId="18" fillId="6" borderId="25" xfId="1" applyFont="1" applyFill="1" applyBorder="1">
      <alignment vertical="center"/>
    </xf>
    <xf numFmtId="0" fontId="17" fillId="2" borderId="24" xfId="0" applyFont="1" applyFill="1" applyBorder="1" applyAlignment="1">
      <alignment horizontal="centerContinuous" vertical="center"/>
    </xf>
    <xf numFmtId="0" fontId="19" fillId="4" borderId="25" xfId="0" applyFont="1" applyFill="1" applyBorder="1" applyAlignment="1">
      <alignment horizontal="centerContinuous" vertical="center"/>
    </xf>
    <xf numFmtId="38" fontId="18" fillId="8" borderId="25" xfId="1" applyFont="1" applyFill="1" applyBorder="1">
      <alignment vertical="center"/>
    </xf>
    <xf numFmtId="0" fontId="17" fillId="2" borderId="54" xfId="0" applyFont="1" applyFill="1" applyBorder="1" applyAlignment="1">
      <alignment horizontal="centerContinuous" vertical="center"/>
    </xf>
    <xf numFmtId="0" fontId="19" fillId="4" borderId="49" xfId="0" applyFont="1" applyFill="1" applyBorder="1" applyAlignment="1">
      <alignment horizontal="centerContinuous" vertical="center"/>
    </xf>
    <xf numFmtId="38" fontId="18" fillId="8" borderId="49" xfId="1" applyFont="1" applyFill="1" applyBorder="1">
      <alignment vertical="center"/>
    </xf>
    <xf numFmtId="38" fontId="18" fillId="6" borderId="14" xfId="1" applyFont="1" applyFill="1" applyBorder="1">
      <alignment vertical="center"/>
    </xf>
    <xf numFmtId="38" fontId="18" fillId="6" borderId="19" xfId="1" applyFont="1" applyFill="1" applyBorder="1">
      <alignment vertical="center"/>
    </xf>
    <xf numFmtId="0" fontId="17" fillId="2" borderId="24" xfId="0" applyFont="1" applyFill="1" applyBorder="1">
      <alignment vertical="center"/>
    </xf>
    <xf numFmtId="0" fontId="17" fillId="2" borderId="14" xfId="0" applyFont="1" applyFill="1" applyBorder="1" applyAlignment="1">
      <alignment horizontal="centerContinuous" vertical="center"/>
    </xf>
    <xf numFmtId="38" fontId="18" fillId="8" borderId="14" xfId="1" applyFont="1" applyFill="1" applyBorder="1">
      <alignment vertical="center"/>
    </xf>
    <xf numFmtId="0" fontId="17" fillId="2" borderId="55" xfId="0" applyFont="1" applyFill="1" applyBorder="1" applyAlignment="1">
      <alignment horizontal="centerContinuous" vertical="center"/>
    </xf>
    <xf numFmtId="0" fontId="19" fillId="4" borderId="14" xfId="0" applyFont="1" applyFill="1" applyBorder="1" applyAlignment="1">
      <alignment horizontal="centerContinuous" vertical="center"/>
    </xf>
    <xf numFmtId="0" fontId="18" fillId="6" borderId="14" xfId="0" applyFont="1" applyFill="1" applyBorder="1" applyAlignment="1">
      <alignment horizontal="right" vertical="center"/>
    </xf>
    <xf numFmtId="38" fontId="18" fillId="4" borderId="56" xfId="1" applyFont="1" applyFill="1" applyBorder="1">
      <alignment vertical="center"/>
    </xf>
    <xf numFmtId="38" fontId="20" fillId="5" borderId="36" xfId="1" applyFont="1" applyFill="1" applyBorder="1">
      <alignment vertical="center"/>
    </xf>
    <xf numFmtId="0" fontId="17" fillId="2" borderId="56" xfId="0" applyFont="1" applyFill="1" applyBorder="1">
      <alignment vertical="center"/>
    </xf>
    <xf numFmtId="0" fontId="19" fillId="4" borderId="56" xfId="0" applyFont="1" applyFill="1" applyBorder="1">
      <alignment vertical="center"/>
    </xf>
    <xf numFmtId="38" fontId="18" fillId="0" borderId="56" xfId="1" applyFont="1" applyFill="1" applyBorder="1">
      <alignment vertical="center"/>
    </xf>
    <xf numFmtId="0" fontId="17" fillId="2" borderId="57" xfId="0" applyFont="1" applyFill="1" applyBorder="1" applyAlignment="1">
      <alignment horizontal="left" vertical="center"/>
    </xf>
    <xf numFmtId="0" fontId="17" fillId="2" borderId="52" xfId="0" applyFont="1" applyFill="1" applyBorder="1" applyAlignment="1">
      <alignment horizontal="left" vertical="center"/>
    </xf>
    <xf numFmtId="0" fontId="19" fillId="4" borderId="52" xfId="0" applyFont="1" applyFill="1" applyBorder="1" applyAlignment="1">
      <alignment horizontal="centerContinuous" vertical="center"/>
    </xf>
    <xf numFmtId="38" fontId="18" fillId="0" borderId="52" xfId="1" applyFont="1" applyBorder="1">
      <alignment vertical="center"/>
    </xf>
    <xf numFmtId="0" fontId="17" fillId="2" borderId="57" xfId="0" applyFont="1" applyFill="1" applyBorder="1" applyAlignment="1">
      <alignment horizontal="centerContinuous" vertical="center"/>
    </xf>
    <xf numFmtId="0" fontId="17" fillId="2" borderId="52" xfId="0" applyFont="1" applyFill="1" applyBorder="1" applyAlignment="1">
      <alignment horizontal="centerContinuous" vertical="center"/>
    </xf>
    <xf numFmtId="38" fontId="18" fillId="8" borderId="52" xfId="1" applyFont="1" applyFill="1" applyBorder="1">
      <alignment vertical="center"/>
    </xf>
    <xf numFmtId="0" fontId="17" fillId="2" borderId="56" xfId="0" applyFont="1" applyFill="1" applyBorder="1" applyAlignment="1">
      <alignment horizontal="centerContinuous" vertical="center"/>
    </xf>
    <xf numFmtId="0" fontId="19" fillId="4" borderId="56" xfId="0" applyFont="1" applyFill="1" applyBorder="1" applyAlignment="1">
      <alignment horizontal="centerContinuous" vertical="center"/>
    </xf>
    <xf numFmtId="38" fontId="20" fillId="8" borderId="56" xfId="1" applyFont="1" applyFill="1" applyBorder="1">
      <alignment vertical="center"/>
    </xf>
    <xf numFmtId="0" fontId="20" fillId="0" borderId="0" xfId="0" applyFont="1">
      <alignment vertical="center"/>
    </xf>
    <xf numFmtId="0" fontId="10" fillId="0" borderId="0" xfId="0" applyFont="1" applyAlignment="1">
      <alignment horizontal="left" wrapText="1"/>
    </xf>
    <xf numFmtId="0" fontId="4" fillId="0" borderId="0" xfId="0" applyFont="1" applyAlignment="1">
      <alignment horizontal="center" vertical="center"/>
    </xf>
    <xf numFmtId="0" fontId="8" fillId="0" borderId="1" xfId="0" applyFont="1" applyBorder="1" applyAlignment="1">
      <alignment horizontal="center" vertical="center" shrinkToFit="1"/>
    </xf>
    <xf numFmtId="0" fontId="14" fillId="0" borderId="20" xfId="0" applyFont="1" applyBorder="1" applyAlignment="1">
      <alignment horizontal="left" vertical="top" wrapText="1"/>
    </xf>
    <xf numFmtId="0" fontId="14" fillId="0" borderId="11" xfId="0" applyFont="1" applyBorder="1" applyAlignment="1">
      <alignment horizontal="left" vertical="top" wrapText="1"/>
    </xf>
    <xf numFmtId="0" fontId="14" fillId="0" borderId="36" xfId="0" applyFont="1" applyBorder="1" applyAlignment="1">
      <alignment horizontal="left" vertical="top" wrapText="1"/>
    </xf>
    <xf numFmtId="0" fontId="10" fillId="0" borderId="37" xfId="0" applyFont="1" applyBorder="1" applyAlignment="1">
      <alignment horizontal="left"/>
    </xf>
    <xf numFmtId="0" fontId="10" fillId="0" borderId="0" xfId="0" applyFont="1" applyAlignment="1">
      <alignment horizontal="left"/>
    </xf>
    <xf numFmtId="0" fontId="0" fillId="0" borderId="0" xfId="0" applyAlignment="1">
      <alignment horizontal="left" wrapText="1"/>
    </xf>
    <xf numFmtId="0" fontId="10" fillId="0" borderId="0" xfId="2" applyFont="1" applyAlignment="1">
      <alignment horizontal="left"/>
    </xf>
    <xf numFmtId="0" fontId="9" fillId="0" borderId="30" xfId="2" applyFont="1" applyBorder="1" applyAlignment="1">
      <alignment horizontal="right" vertical="top"/>
    </xf>
    <xf numFmtId="0" fontId="9" fillId="0" borderId="31" xfId="2" applyFont="1" applyBorder="1" applyAlignment="1">
      <alignment horizontal="right" vertical="top"/>
    </xf>
    <xf numFmtId="0" fontId="4" fillId="0" borderId="0" xfId="2" applyFont="1" applyAlignment="1">
      <alignment horizontal="center" vertical="center" wrapText="1"/>
    </xf>
    <xf numFmtId="0" fontId="4" fillId="0" borderId="1" xfId="2" applyFont="1" applyBorder="1" applyAlignment="1">
      <alignment horizontal="center" vertical="center" wrapText="1"/>
    </xf>
    <xf numFmtId="0" fontId="9" fillId="0" borderId="2" xfId="2" applyFont="1" applyBorder="1" applyAlignment="1">
      <alignment horizontal="distributed" vertical="center" wrapText="1" shrinkToFit="1"/>
    </xf>
    <xf numFmtId="0" fontId="9" fillId="0" borderId="3" xfId="2" applyFont="1" applyBorder="1" applyAlignment="1">
      <alignment horizontal="distributed" vertical="center" wrapText="1" shrinkToFit="1"/>
    </xf>
    <xf numFmtId="0" fontId="9" fillId="0" borderId="7" xfId="2" applyFont="1" applyBorder="1" applyAlignment="1">
      <alignment horizontal="distributed" vertical="center" wrapText="1" shrinkToFit="1"/>
    </xf>
    <xf numFmtId="0" fontId="9" fillId="0" borderId="8" xfId="2" applyFont="1" applyBorder="1" applyAlignment="1">
      <alignment horizontal="distributed" vertical="center" wrapText="1" shrinkToFit="1"/>
    </xf>
    <xf numFmtId="0" fontId="9" fillId="0" borderId="12" xfId="2" applyFont="1" applyBorder="1" applyAlignment="1">
      <alignment horizontal="distributed" vertical="center" wrapText="1" shrinkToFit="1"/>
    </xf>
    <xf numFmtId="0" fontId="9" fillId="0" borderId="13" xfId="2" applyFont="1" applyBorder="1" applyAlignment="1">
      <alignment horizontal="distributed" vertical="center" wrapText="1" shrinkToFit="1"/>
    </xf>
    <xf numFmtId="0" fontId="9" fillId="0" borderId="9" xfId="2" applyFont="1" applyBorder="1" applyAlignment="1">
      <alignment horizontal="distributed" vertical="center" indent="5"/>
    </xf>
    <xf numFmtId="0" fontId="9" fillId="0" borderId="10" xfId="2" applyFont="1" applyBorder="1" applyAlignment="1">
      <alignment horizontal="distributed" vertical="center" indent="5"/>
    </xf>
    <xf numFmtId="0" fontId="9" fillId="0" borderId="40" xfId="2" applyFont="1" applyBorder="1" applyAlignment="1">
      <alignment horizontal="distributed" vertical="center" indent="5"/>
    </xf>
    <xf numFmtId="0" fontId="15" fillId="0" borderId="9" xfId="2" applyFont="1" applyBorder="1" applyAlignment="1">
      <alignment horizontal="center" vertical="center" wrapText="1"/>
    </xf>
    <xf numFmtId="0" fontId="15" fillId="0" borderId="17" xfId="2" applyFont="1" applyBorder="1" applyAlignment="1">
      <alignment horizontal="center" vertical="center" wrapText="1"/>
    </xf>
    <xf numFmtId="0" fontId="16" fillId="0" borderId="0" xfId="0" applyFont="1" applyAlignment="1"/>
  </cellXfs>
  <cellStyles count="3">
    <cellStyle name="桁区切り" xfId="1" builtinId="6"/>
    <cellStyle name="標準" xfId="0" builtinId="0"/>
    <cellStyle name="標準_01_21" xfId="2" xr:uid="{E9670EDD-15DE-407E-81C8-166463797F91}"/>
  </cellStyles>
  <dxfs count="0"/>
  <tableStyles count="0" defaultTableStyle="TableStyleMedium2" defaultPivotStyle="PivotStyleLight16"/>
  <colors>
    <mruColors>
      <color rgb="FFFFCCCC"/>
      <color rgb="FFDDDBFF"/>
      <color rgb="FFFF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2102;&#19982;&#25903;&#25173;&#26126;&#32048;%201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b3be1050d4e46742/&#12487;&#12473;&#12463;&#12488;&#12483;&#12503;/Excel&#32102;&#19982;&#35336;&#31639;/&#12450;&#12483;&#12503;&#12525;&#12540;&#12489;&#29992;/payroll_accounting_sheet-payslip.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1038;&#21729;&#24773;&#22577;"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36062;&#19982;&#35336;&#31639;"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LS210D6D7\share\Kotaro\Excel&#32102;&#19982;&#35336;&#31639;&#12486;&#12531;&#12503;&#12524;&#12540;&#12488;\excel-payroll-template-20\&#20196;&#21644;8&#24180;_&#21172;&#12469;&#12509;Excel&#32102;&#19982;&#35336;&#31639;&#12486;&#12531;&#12503;&#12524;&#12540;&#12488;_20&#21517;&#29992;.xlsx" TargetMode="External"/><Relationship Id="rId1" Type="http://schemas.openxmlformats.org/officeDocument/2006/relationships/externalLinkPath" Target="/Kotaro/Excel&#32102;&#19982;&#35336;&#31639;&#12486;&#12531;&#12503;&#12524;&#12540;&#12488;/excel-payroll-template-20/&#20196;&#21644;8&#24180;_&#21172;&#12469;&#12509;Excel&#32102;&#19982;&#35336;&#31639;&#12486;&#12531;&#12503;&#12524;&#12540;&#12488;_20&#21517;&#2999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LS210D6D7\share\Kotaro\Excel&#32102;&#19982;&#35336;&#31639;&#12486;&#12531;&#12503;&#12524;&#12540;&#12488;\excel-payroll-template-50\&#20196;&#21644;8&#24180;_&#21172;&#12469;&#12509;Excel&#32102;&#19982;&#35336;&#31639;&#12486;&#12531;&#12503;&#12524;&#12540;&#12488;_50&#21517;&#29992;.xlsx" TargetMode="External"/><Relationship Id="rId1" Type="http://schemas.openxmlformats.org/officeDocument/2006/relationships/externalLinkPath" Target="/Kotaro/Excel&#32102;&#19982;&#35336;&#31639;&#12486;&#12531;&#12503;&#12524;&#12540;&#12488;/excel-payroll-template-50/&#20196;&#21644;8&#24180;_&#21172;&#12469;&#12509;Excel&#32102;&#19982;&#35336;&#31639;&#12486;&#12531;&#12503;&#12524;&#12540;&#12488;_50&#21517;&#29992;.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LS210D6D7\share\Kotaro\Excel&#32102;&#19982;&#35336;&#31639;&#12486;&#12531;&#12503;&#12524;&#12540;&#12488;\excel-payroll-template-100\&#20196;&#21644;8&#24180;_&#21172;&#12469;&#12509;Excel&#32102;&#19982;&#35336;&#31639;&#12486;&#12531;&#12503;&#12524;&#12540;&#12488;_100&#21517;&#29992;.xlsx" TargetMode="External"/><Relationship Id="rId1" Type="http://schemas.openxmlformats.org/officeDocument/2006/relationships/externalLinkPath" Target="/Kotaro/Excel&#32102;&#19982;&#35336;&#31639;&#12486;&#12531;&#12503;&#12524;&#12540;&#12488;/excel-payroll-template-100/&#20196;&#21644;8&#24180;_&#21172;&#12469;&#12509;Excel&#32102;&#19982;&#35336;&#31639;&#12486;&#12531;&#12503;&#12524;&#12540;&#12488;_100&#2151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給料明細書"/>
      <sheetName val="社員マスター"/>
      <sheetName val="使い方"/>
    </sheetNames>
    <sheetDataSet>
      <sheetData sheetId="0" refreshError="1"/>
      <sheetData sheetId="1">
        <row r="1">
          <cell r="B1" t="str">
            <v>※コードNOと社員名を入力し、セルB5からセルC15に設定したコードマスターを完成させてください。</v>
          </cell>
        </row>
        <row r="2">
          <cell r="B2" t="str">
            <v>コードNOは重複しないように設定してください。</v>
          </cell>
        </row>
        <row r="4">
          <cell r="B4" t="str">
            <v>コードマスター</v>
          </cell>
        </row>
        <row r="5">
          <cell r="B5" t="str">
            <v>コードNO</v>
          </cell>
        </row>
        <row r="6">
          <cell r="B6">
            <v>1</v>
          </cell>
        </row>
        <row r="7">
          <cell r="B7">
            <v>2</v>
          </cell>
        </row>
        <row r="8">
          <cell r="B8">
            <v>3</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員データ"/>
      <sheetName val="Sheet1"/>
      <sheetName val="賃金台帳(給与)"/>
      <sheetName val="Sheet2"/>
      <sheetName val="賃金台帳(賞与)"/>
      <sheetName val="リスト"/>
      <sheetName val="給与明細"/>
      <sheetName val="賞与明細"/>
      <sheetName val="その他"/>
      <sheetName val="税額基本情報"/>
      <sheetName val="源泉賞与表"/>
      <sheetName val="計算"/>
      <sheetName val="源泉月額表"/>
      <sheetName val="雇用保険料率"/>
      <sheetName val="北海道"/>
      <sheetName val="青森"/>
      <sheetName val="岩手"/>
      <sheetName val="宮城"/>
      <sheetName val="秋田"/>
      <sheetName val="山形"/>
      <sheetName val="福島"/>
      <sheetName val="茨城"/>
      <sheetName val="栃木"/>
      <sheetName val="群馬"/>
      <sheetName val="埼玉"/>
      <sheetName val="千葉"/>
      <sheetName val="東京"/>
      <sheetName val="神奈川"/>
      <sheetName val="新潟"/>
      <sheetName val="富山"/>
      <sheetName val="石川"/>
      <sheetName val="福井"/>
      <sheetName val="山梨"/>
      <sheetName val="長野"/>
      <sheetName val="岐阜"/>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沖縄"/>
    </sheetNames>
    <sheetDataSet>
      <sheetData sheetId="0"/>
      <sheetData sheetId="1"/>
      <sheetData sheetId="2"/>
      <sheetData sheetId="3"/>
      <sheetData sheetId="4"/>
      <sheetData sheetId="5">
        <row r="4">
          <cell r="F4" t="str">
            <v>その他</v>
          </cell>
        </row>
        <row r="5">
          <cell r="F5" t="str">
            <v>北海道</v>
          </cell>
        </row>
        <row r="6">
          <cell r="F6" t="str">
            <v>青森</v>
          </cell>
        </row>
        <row r="7">
          <cell r="F7" t="str">
            <v>岩手</v>
          </cell>
        </row>
        <row r="8">
          <cell r="F8" t="str">
            <v>宮城</v>
          </cell>
        </row>
        <row r="9">
          <cell r="F9" t="str">
            <v>秋田</v>
          </cell>
        </row>
        <row r="10">
          <cell r="F10" t="str">
            <v>山形</v>
          </cell>
        </row>
        <row r="11">
          <cell r="F11" t="str">
            <v>福島</v>
          </cell>
        </row>
        <row r="12">
          <cell r="F12" t="str">
            <v>茨城</v>
          </cell>
        </row>
        <row r="13">
          <cell r="F13" t="str">
            <v>栃木</v>
          </cell>
        </row>
        <row r="14">
          <cell r="F14" t="str">
            <v>群馬</v>
          </cell>
        </row>
        <row r="15">
          <cell r="F15" t="str">
            <v>埼玉</v>
          </cell>
        </row>
        <row r="16">
          <cell r="F16" t="str">
            <v>千葉</v>
          </cell>
        </row>
        <row r="17">
          <cell r="F17" t="str">
            <v>東京</v>
          </cell>
        </row>
        <row r="18">
          <cell r="F18" t="str">
            <v>神奈川</v>
          </cell>
        </row>
        <row r="19">
          <cell r="F19" t="str">
            <v>新潟</v>
          </cell>
        </row>
        <row r="20">
          <cell r="F20" t="str">
            <v>富山</v>
          </cell>
        </row>
        <row r="21">
          <cell r="F21" t="str">
            <v>石川</v>
          </cell>
        </row>
        <row r="22">
          <cell r="F22" t="str">
            <v>福井</v>
          </cell>
        </row>
        <row r="23">
          <cell r="F23" t="str">
            <v>山梨</v>
          </cell>
        </row>
        <row r="24">
          <cell r="F24" t="str">
            <v>長野</v>
          </cell>
        </row>
        <row r="25">
          <cell r="F25" t="str">
            <v>岐阜</v>
          </cell>
        </row>
        <row r="26">
          <cell r="F26" t="str">
            <v>静岡</v>
          </cell>
        </row>
        <row r="27">
          <cell r="F27" t="str">
            <v>愛知</v>
          </cell>
        </row>
        <row r="28">
          <cell r="F28" t="str">
            <v>三重</v>
          </cell>
        </row>
        <row r="29">
          <cell r="F29" t="str">
            <v>滋賀</v>
          </cell>
        </row>
        <row r="30">
          <cell r="F30" t="str">
            <v>京都</v>
          </cell>
        </row>
        <row r="31">
          <cell r="F31" t="str">
            <v>大阪</v>
          </cell>
        </row>
        <row r="32">
          <cell r="F32" t="str">
            <v>兵庫</v>
          </cell>
        </row>
        <row r="33">
          <cell r="F33" t="str">
            <v>奈良</v>
          </cell>
        </row>
        <row r="34">
          <cell r="F34" t="str">
            <v>和歌山</v>
          </cell>
        </row>
        <row r="35">
          <cell r="F35" t="str">
            <v>鳥取</v>
          </cell>
        </row>
        <row r="36">
          <cell r="F36" t="str">
            <v>島根</v>
          </cell>
        </row>
        <row r="37">
          <cell r="F37" t="str">
            <v>岡山</v>
          </cell>
        </row>
        <row r="38">
          <cell r="F38" t="str">
            <v>広島</v>
          </cell>
        </row>
        <row r="39">
          <cell r="F39" t="str">
            <v>山口</v>
          </cell>
        </row>
        <row r="40">
          <cell r="F40" t="str">
            <v>徳島</v>
          </cell>
        </row>
        <row r="41">
          <cell r="F41" t="str">
            <v>香川</v>
          </cell>
        </row>
        <row r="42">
          <cell r="F42" t="str">
            <v>愛媛</v>
          </cell>
        </row>
        <row r="43">
          <cell r="F43" t="str">
            <v>高知</v>
          </cell>
        </row>
        <row r="44">
          <cell r="F44" t="str">
            <v>福岡</v>
          </cell>
        </row>
        <row r="45">
          <cell r="F45" t="str">
            <v>佐賀</v>
          </cell>
        </row>
        <row r="46">
          <cell r="F46" t="str">
            <v>長崎</v>
          </cell>
        </row>
        <row r="47">
          <cell r="F47" t="str">
            <v>熊本</v>
          </cell>
        </row>
        <row r="48">
          <cell r="F48" t="str">
            <v>大分</v>
          </cell>
        </row>
        <row r="49">
          <cell r="F49" t="str">
            <v>宮崎</v>
          </cell>
        </row>
        <row r="50">
          <cell r="F50" t="str">
            <v>鹿児島</v>
          </cell>
        </row>
        <row r="51">
          <cell r="F51" t="str">
            <v>沖縄</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員情報"/>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賞与計算"/>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社員情報"/>
      <sheetName val="給与計算"/>
      <sheetName val="賞与計算"/>
      <sheetName val="給与明細書"/>
      <sheetName val="賞与明細書 "/>
      <sheetName val="住民税"/>
      <sheetName val="給与項目マスタ"/>
      <sheetName val="時間外計算マスタ"/>
      <sheetName val="社会保険マスタ"/>
      <sheetName val="労働保険マスタ"/>
      <sheetName val="源泉徴収表"/>
      <sheetName val="賞与源泉徴収表"/>
      <sheetName val="賞与源泉計算"/>
      <sheetName val="社員情報リスト"/>
    </sheetNames>
    <sheetDataSet>
      <sheetData sheetId="0"/>
      <sheetData sheetId="1"/>
      <sheetData sheetId="2"/>
      <sheetData sheetId="3"/>
      <sheetData sheetId="4"/>
      <sheetData sheetId="5"/>
      <sheetData sheetId="6">
        <row r="3">
          <cell r="B3" t="str">
            <v>時給</v>
          </cell>
          <cell r="C3">
            <v>1</v>
          </cell>
          <cell r="D3">
            <v>1</v>
          </cell>
        </row>
        <row r="4">
          <cell r="B4" t="str">
            <v>有休</v>
          </cell>
          <cell r="C4">
            <v>1</v>
          </cell>
          <cell r="D4">
            <v>1</v>
          </cell>
        </row>
        <row r="5">
          <cell r="B5" t="str">
            <v>時給単価</v>
          </cell>
          <cell r="C5">
            <v>1</v>
          </cell>
          <cell r="D5">
            <v>1</v>
          </cell>
        </row>
        <row r="6">
          <cell r="B6" t="str">
            <v>基本給</v>
          </cell>
          <cell r="C6">
            <v>1</v>
          </cell>
          <cell r="D6">
            <v>1</v>
          </cell>
        </row>
        <row r="7">
          <cell r="B7" t="str">
            <v>役職手当</v>
          </cell>
          <cell r="C7">
            <v>1</v>
          </cell>
          <cell r="D7">
            <v>1</v>
          </cell>
        </row>
        <row r="8">
          <cell r="B8" t="str">
            <v>住宅手当</v>
          </cell>
          <cell r="C8">
            <v>1</v>
          </cell>
          <cell r="D8">
            <v>0</v>
          </cell>
        </row>
        <row r="9">
          <cell r="B9" t="str">
            <v>家族手当</v>
          </cell>
          <cell r="C9">
            <v>1</v>
          </cell>
          <cell r="D9">
            <v>0</v>
          </cell>
        </row>
        <row r="10">
          <cell r="B10" t="str">
            <v>通勤手当</v>
          </cell>
          <cell r="C10">
            <v>0</v>
          </cell>
          <cell r="D10">
            <v>0</v>
          </cell>
        </row>
        <row r="11">
          <cell r="B11" t="str">
            <v>欠勤控除</v>
          </cell>
          <cell r="C11">
            <v>1</v>
          </cell>
          <cell r="D11">
            <v>0</v>
          </cell>
        </row>
        <row r="12">
          <cell r="B12" t="str">
            <v>役員報酬</v>
          </cell>
          <cell r="C12">
            <v>1</v>
          </cell>
          <cell r="D12">
            <v>0</v>
          </cell>
        </row>
        <row r="13">
          <cell r="B13" t="str">
            <v>その他支給</v>
          </cell>
          <cell r="C13">
            <v>1</v>
          </cell>
          <cell r="D13">
            <v>0</v>
          </cell>
        </row>
        <row r="14">
          <cell r="B14" t="str">
            <v>〇〇手当</v>
          </cell>
          <cell r="C14">
            <v>1</v>
          </cell>
          <cell r="D14">
            <v>1</v>
          </cell>
        </row>
        <row r="15">
          <cell r="B15" t="str">
            <v>〇〇手当</v>
          </cell>
          <cell r="C15">
            <v>1</v>
          </cell>
          <cell r="D15">
            <v>1</v>
          </cell>
        </row>
      </sheetData>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社員情報"/>
      <sheetName val="給与計算"/>
      <sheetName val="賞与計算"/>
      <sheetName val="給与明細書"/>
      <sheetName val="賞与明細書 "/>
      <sheetName val="住民税"/>
      <sheetName val="給与項目マスタ"/>
      <sheetName val="時間外計算マスタ"/>
      <sheetName val="社会保険マスタ"/>
      <sheetName val="労働保険マスタ"/>
      <sheetName val="源泉徴収表"/>
      <sheetName val="賞与源泉徴収表"/>
      <sheetName val="賞与源泉計算"/>
      <sheetName val="社員情報リスト"/>
    </sheetNames>
    <sheetDataSet>
      <sheetData sheetId="0"/>
      <sheetData sheetId="1"/>
      <sheetData sheetId="2"/>
      <sheetData sheetId="3"/>
      <sheetData sheetId="4"/>
      <sheetData sheetId="5"/>
      <sheetData sheetId="6">
        <row r="3">
          <cell r="B3" t="str">
            <v>時給</v>
          </cell>
          <cell r="C3">
            <v>1</v>
          </cell>
          <cell r="D3">
            <v>1</v>
          </cell>
        </row>
        <row r="4">
          <cell r="B4" t="str">
            <v>有休</v>
          </cell>
          <cell r="C4">
            <v>1</v>
          </cell>
          <cell r="D4">
            <v>1</v>
          </cell>
        </row>
        <row r="5">
          <cell r="B5" t="str">
            <v>時給単価</v>
          </cell>
          <cell r="C5">
            <v>1</v>
          </cell>
          <cell r="D5">
            <v>1</v>
          </cell>
        </row>
        <row r="6">
          <cell r="B6" t="str">
            <v>基本給</v>
          </cell>
          <cell r="C6">
            <v>1</v>
          </cell>
          <cell r="D6">
            <v>1</v>
          </cell>
        </row>
        <row r="7">
          <cell r="B7" t="str">
            <v>役職手当</v>
          </cell>
          <cell r="C7">
            <v>1</v>
          </cell>
          <cell r="D7">
            <v>1</v>
          </cell>
        </row>
        <row r="8">
          <cell r="B8" t="str">
            <v>住宅手当</v>
          </cell>
          <cell r="C8">
            <v>1</v>
          </cell>
          <cell r="D8">
            <v>0</v>
          </cell>
        </row>
        <row r="9">
          <cell r="B9" t="str">
            <v>家族手当</v>
          </cell>
          <cell r="C9">
            <v>1</v>
          </cell>
          <cell r="D9">
            <v>0</v>
          </cell>
        </row>
        <row r="10">
          <cell r="B10" t="str">
            <v>通勤手当</v>
          </cell>
          <cell r="C10">
            <v>0</v>
          </cell>
          <cell r="D10">
            <v>0</v>
          </cell>
        </row>
        <row r="11">
          <cell r="B11" t="str">
            <v>欠勤控除</v>
          </cell>
          <cell r="C11">
            <v>1</v>
          </cell>
          <cell r="D11">
            <v>0</v>
          </cell>
        </row>
        <row r="12">
          <cell r="B12" t="str">
            <v>役員報酬</v>
          </cell>
          <cell r="C12">
            <v>1</v>
          </cell>
          <cell r="D12">
            <v>0</v>
          </cell>
        </row>
        <row r="13">
          <cell r="B13" t="str">
            <v>その他支給</v>
          </cell>
          <cell r="C13">
            <v>1</v>
          </cell>
          <cell r="D13">
            <v>0</v>
          </cell>
        </row>
        <row r="14">
          <cell r="B14" t="str">
            <v>〇〇手当</v>
          </cell>
          <cell r="C14">
            <v>1</v>
          </cell>
          <cell r="D14">
            <v>1</v>
          </cell>
        </row>
        <row r="15">
          <cell r="B15" t="str">
            <v>〇〇手当</v>
          </cell>
          <cell r="C15">
            <v>1</v>
          </cell>
          <cell r="D15">
            <v>1</v>
          </cell>
        </row>
      </sheetData>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社員情報"/>
      <sheetName val="給与計算"/>
      <sheetName val="賞与計算"/>
      <sheetName val="給与明細書"/>
      <sheetName val="賞与明細書 "/>
      <sheetName val="住民税"/>
      <sheetName val="給与項目マスタ"/>
      <sheetName val="時間外計算マスタ"/>
      <sheetName val="社会保険マスタ"/>
      <sheetName val="労働保険マスタ"/>
      <sheetName val="源泉徴収表"/>
      <sheetName val="賞与源泉徴収表"/>
      <sheetName val="賞与源泉計算"/>
      <sheetName val="社員情報リスト"/>
    </sheetNames>
    <sheetDataSet>
      <sheetData sheetId="0" refreshError="1"/>
      <sheetData sheetId="1" refreshError="1"/>
      <sheetData sheetId="2" refreshError="1"/>
      <sheetData sheetId="3" refreshError="1"/>
      <sheetData sheetId="4" refreshError="1"/>
      <sheetData sheetId="5" refreshError="1"/>
      <sheetData sheetId="6" refreshError="1">
        <row r="3">
          <cell r="B3" t="str">
            <v>時給</v>
          </cell>
          <cell r="C3">
            <v>1</v>
          </cell>
          <cell r="D3">
            <v>1</v>
          </cell>
        </row>
        <row r="4">
          <cell r="B4" t="str">
            <v>有休</v>
          </cell>
          <cell r="C4">
            <v>1</v>
          </cell>
          <cell r="D4">
            <v>1</v>
          </cell>
        </row>
        <row r="5">
          <cell r="B5" t="str">
            <v>時給単価</v>
          </cell>
          <cell r="C5">
            <v>1</v>
          </cell>
          <cell r="D5">
            <v>1</v>
          </cell>
        </row>
        <row r="6">
          <cell r="B6" t="str">
            <v>基本給</v>
          </cell>
          <cell r="C6">
            <v>1</v>
          </cell>
          <cell r="D6">
            <v>1</v>
          </cell>
        </row>
        <row r="7">
          <cell r="B7" t="str">
            <v>役職手当</v>
          </cell>
          <cell r="C7">
            <v>1</v>
          </cell>
          <cell r="D7">
            <v>1</v>
          </cell>
        </row>
        <row r="8">
          <cell r="B8" t="str">
            <v>住宅手当</v>
          </cell>
          <cell r="C8">
            <v>1</v>
          </cell>
          <cell r="D8">
            <v>0</v>
          </cell>
        </row>
        <row r="9">
          <cell r="B9" t="str">
            <v>家族手当</v>
          </cell>
          <cell r="C9">
            <v>1</v>
          </cell>
          <cell r="D9">
            <v>0</v>
          </cell>
        </row>
        <row r="10">
          <cell r="B10" t="str">
            <v>通勤手当</v>
          </cell>
          <cell r="C10">
            <v>0</v>
          </cell>
          <cell r="D10">
            <v>0</v>
          </cell>
        </row>
        <row r="11">
          <cell r="B11" t="str">
            <v>欠勤控除</v>
          </cell>
          <cell r="C11">
            <v>1</v>
          </cell>
          <cell r="D11">
            <v>0</v>
          </cell>
        </row>
        <row r="12">
          <cell r="B12" t="str">
            <v>役員報酬</v>
          </cell>
          <cell r="C12">
            <v>1</v>
          </cell>
          <cell r="D12">
            <v>0</v>
          </cell>
        </row>
        <row r="13">
          <cell r="B13" t="str">
            <v>その他支給</v>
          </cell>
          <cell r="C13">
            <v>1</v>
          </cell>
          <cell r="D13">
            <v>0</v>
          </cell>
        </row>
        <row r="14">
          <cell r="B14" t="str">
            <v>〇〇手当</v>
          </cell>
          <cell r="C14">
            <v>1</v>
          </cell>
          <cell r="D14">
            <v>1</v>
          </cell>
        </row>
        <row r="15">
          <cell r="B15" t="str">
            <v>〇〇手当</v>
          </cell>
          <cell r="C15">
            <v>1</v>
          </cell>
          <cell r="D15">
            <v>1</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D9D0-3664-4362-A426-ECAC5716E861}">
  <sheetPr>
    <tabColor rgb="FFFFCCCC"/>
  </sheetPr>
  <dimension ref="A1:M413"/>
  <sheetViews>
    <sheetView tabSelected="1" workbookViewId="0">
      <selection activeCell="B7" sqref="B7"/>
    </sheetView>
  </sheetViews>
  <sheetFormatPr defaultColWidth="8.0703125" defaultRowHeight="13.3"/>
  <cols>
    <col min="1" max="1" width="5.42578125" style="1" customWidth="1"/>
    <col min="2" max="3" width="9.28515625" style="1" customWidth="1"/>
    <col min="4" max="10" width="8.28515625" style="1" customWidth="1"/>
    <col min="11" max="11" width="8.7109375" style="1" customWidth="1"/>
    <col min="12" max="12" width="12" style="1" customWidth="1"/>
    <col min="13" max="256" width="8.0703125" style="1"/>
    <col min="257" max="257" width="5.42578125" style="1" customWidth="1"/>
    <col min="258" max="259" width="9.28515625" style="1" customWidth="1"/>
    <col min="260" max="266" width="8.28515625" style="1" customWidth="1"/>
    <col min="267" max="267" width="8.7109375" style="1" customWidth="1"/>
    <col min="268" max="268" width="12" style="1" customWidth="1"/>
    <col min="269" max="512" width="8.0703125" style="1"/>
    <col min="513" max="513" width="5.42578125" style="1" customWidth="1"/>
    <col min="514" max="515" width="9.28515625" style="1" customWidth="1"/>
    <col min="516" max="522" width="8.28515625" style="1" customWidth="1"/>
    <col min="523" max="523" width="8.7109375" style="1" customWidth="1"/>
    <col min="524" max="524" width="12" style="1" customWidth="1"/>
    <col min="525" max="768" width="8.0703125" style="1"/>
    <col min="769" max="769" width="5.42578125" style="1" customWidth="1"/>
    <col min="770" max="771" width="9.28515625" style="1" customWidth="1"/>
    <col min="772" max="778" width="8.28515625" style="1" customWidth="1"/>
    <col min="779" max="779" width="8.7109375" style="1" customWidth="1"/>
    <col min="780" max="780" width="12" style="1" customWidth="1"/>
    <col min="781" max="1024" width="8.0703125" style="1"/>
    <col min="1025" max="1025" width="5.42578125" style="1" customWidth="1"/>
    <col min="1026" max="1027" width="9.28515625" style="1" customWidth="1"/>
    <col min="1028" max="1034" width="8.28515625" style="1" customWidth="1"/>
    <col min="1035" max="1035" width="8.7109375" style="1" customWidth="1"/>
    <col min="1036" max="1036" width="12" style="1" customWidth="1"/>
    <col min="1037" max="1280" width="8.0703125" style="1"/>
    <col min="1281" max="1281" width="5.42578125" style="1" customWidth="1"/>
    <col min="1282" max="1283" width="9.28515625" style="1" customWidth="1"/>
    <col min="1284" max="1290" width="8.28515625" style="1" customWidth="1"/>
    <col min="1291" max="1291" width="8.7109375" style="1" customWidth="1"/>
    <col min="1292" max="1292" width="12" style="1" customWidth="1"/>
    <col min="1293" max="1536" width="8.0703125" style="1"/>
    <col min="1537" max="1537" width="5.42578125" style="1" customWidth="1"/>
    <col min="1538" max="1539" width="9.28515625" style="1" customWidth="1"/>
    <col min="1540" max="1546" width="8.28515625" style="1" customWidth="1"/>
    <col min="1547" max="1547" width="8.7109375" style="1" customWidth="1"/>
    <col min="1548" max="1548" width="12" style="1" customWidth="1"/>
    <col min="1549" max="1792" width="8.0703125" style="1"/>
    <col min="1793" max="1793" width="5.42578125" style="1" customWidth="1"/>
    <col min="1794" max="1795" width="9.28515625" style="1" customWidth="1"/>
    <col min="1796" max="1802" width="8.28515625" style="1" customWidth="1"/>
    <col min="1803" max="1803" width="8.7109375" style="1" customWidth="1"/>
    <col min="1804" max="1804" width="12" style="1" customWidth="1"/>
    <col min="1805" max="2048" width="8.0703125" style="1"/>
    <col min="2049" max="2049" width="5.42578125" style="1" customWidth="1"/>
    <col min="2050" max="2051" width="9.28515625" style="1" customWidth="1"/>
    <col min="2052" max="2058" width="8.28515625" style="1" customWidth="1"/>
    <col min="2059" max="2059" width="8.7109375" style="1" customWidth="1"/>
    <col min="2060" max="2060" width="12" style="1" customWidth="1"/>
    <col min="2061" max="2304" width="8.0703125" style="1"/>
    <col min="2305" max="2305" width="5.42578125" style="1" customWidth="1"/>
    <col min="2306" max="2307" width="9.28515625" style="1" customWidth="1"/>
    <col min="2308" max="2314" width="8.28515625" style="1" customWidth="1"/>
    <col min="2315" max="2315" width="8.7109375" style="1" customWidth="1"/>
    <col min="2316" max="2316" width="12" style="1" customWidth="1"/>
    <col min="2317" max="2560" width="8.0703125" style="1"/>
    <col min="2561" max="2561" width="5.42578125" style="1" customWidth="1"/>
    <col min="2562" max="2563" width="9.28515625" style="1" customWidth="1"/>
    <col min="2564" max="2570" width="8.28515625" style="1" customWidth="1"/>
    <col min="2571" max="2571" width="8.7109375" style="1" customWidth="1"/>
    <col min="2572" max="2572" width="12" style="1" customWidth="1"/>
    <col min="2573" max="2816" width="8.0703125" style="1"/>
    <col min="2817" max="2817" width="5.42578125" style="1" customWidth="1"/>
    <col min="2818" max="2819" width="9.28515625" style="1" customWidth="1"/>
    <col min="2820" max="2826" width="8.28515625" style="1" customWidth="1"/>
    <col min="2827" max="2827" width="8.7109375" style="1" customWidth="1"/>
    <col min="2828" max="2828" width="12" style="1" customWidth="1"/>
    <col min="2829" max="3072" width="8.0703125" style="1"/>
    <col min="3073" max="3073" width="5.42578125" style="1" customWidth="1"/>
    <col min="3074" max="3075" width="9.28515625" style="1" customWidth="1"/>
    <col min="3076" max="3082" width="8.28515625" style="1" customWidth="1"/>
    <col min="3083" max="3083" width="8.7109375" style="1" customWidth="1"/>
    <col min="3084" max="3084" width="12" style="1" customWidth="1"/>
    <col min="3085" max="3328" width="8.0703125" style="1"/>
    <col min="3329" max="3329" width="5.42578125" style="1" customWidth="1"/>
    <col min="3330" max="3331" width="9.28515625" style="1" customWidth="1"/>
    <col min="3332" max="3338" width="8.28515625" style="1" customWidth="1"/>
    <col min="3339" max="3339" width="8.7109375" style="1" customWidth="1"/>
    <col min="3340" max="3340" width="12" style="1" customWidth="1"/>
    <col min="3341" max="3584" width="8.0703125" style="1"/>
    <col min="3585" max="3585" width="5.42578125" style="1" customWidth="1"/>
    <col min="3586" max="3587" width="9.28515625" style="1" customWidth="1"/>
    <col min="3588" max="3594" width="8.28515625" style="1" customWidth="1"/>
    <col min="3595" max="3595" width="8.7109375" style="1" customWidth="1"/>
    <col min="3596" max="3596" width="12" style="1" customWidth="1"/>
    <col min="3597" max="3840" width="8.0703125" style="1"/>
    <col min="3841" max="3841" width="5.42578125" style="1" customWidth="1"/>
    <col min="3842" max="3843" width="9.28515625" style="1" customWidth="1"/>
    <col min="3844" max="3850" width="8.28515625" style="1" customWidth="1"/>
    <col min="3851" max="3851" width="8.7109375" style="1" customWidth="1"/>
    <col min="3852" max="3852" width="12" style="1" customWidth="1"/>
    <col min="3853" max="4096" width="8.0703125" style="1"/>
    <col min="4097" max="4097" width="5.42578125" style="1" customWidth="1"/>
    <col min="4098" max="4099" width="9.28515625" style="1" customWidth="1"/>
    <col min="4100" max="4106" width="8.28515625" style="1" customWidth="1"/>
    <col min="4107" max="4107" width="8.7109375" style="1" customWidth="1"/>
    <col min="4108" max="4108" width="12" style="1" customWidth="1"/>
    <col min="4109" max="4352" width="8.0703125" style="1"/>
    <col min="4353" max="4353" width="5.42578125" style="1" customWidth="1"/>
    <col min="4354" max="4355" width="9.28515625" style="1" customWidth="1"/>
    <col min="4356" max="4362" width="8.28515625" style="1" customWidth="1"/>
    <col min="4363" max="4363" width="8.7109375" style="1" customWidth="1"/>
    <col min="4364" max="4364" width="12" style="1" customWidth="1"/>
    <col min="4365" max="4608" width="8.0703125" style="1"/>
    <col min="4609" max="4609" width="5.42578125" style="1" customWidth="1"/>
    <col min="4610" max="4611" width="9.28515625" style="1" customWidth="1"/>
    <col min="4612" max="4618" width="8.28515625" style="1" customWidth="1"/>
    <col min="4619" max="4619" width="8.7109375" style="1" customWidth="1"/>
    <col min="4620" max="4620" width="12" style="1" customWidth="1"/>
    <col min="4621" max="4864" width="8.0703125" style="1"/>
    <col min="4865" max="4865" width="5.42578125" style="1" customWidth="1"/>
    <col min="4866" max="4867" width="9.28515625" style="1" customWidth="1"/>
    <col min="4868" max="4874" width="8.28515625" style="1" customWidth="1"/>
    <col min="4875" max="4875" width="8.7109375" style="1" customWidth="1"/>
    <col min="4876" max="4876" width="12" style="1" customWidth="1"/>
    <col min="4877" max="5120" width="8.0703125" style="1"/>
    <col min="5121" max="5121" width="5.42578125" style="1" customWidth="1"/>
    <col min="5122" max="5123" width="9.28515625" style="1" customWidth="1"/>
    <col min="5124" max="5130" width="8.28515625" style="1" customWidth="1"/>
    <col min="5131" max="5131" width="8.7109375" style="1" customWidth="1"/>
    <col min="5132" max="5132" width="12" style="1" customWidth="1"/>
    <col min="5133" max="5376" width="8.0703125" style="1"/>
    <col min="5377" max="5377" width="5.42578125" style="1" customWidth="1"/>
    <col min="5378" max="5379" width="9.28515625" style="1" customWidth="1"/>
    <col min="5380" max="5386" width="8.28515625" style="1" customWidth="1"/>
    <col min="5387" max="5387" width="8.7109375" style="1" customWidth="1"/>
    <col min="5388" max="5388" width="12" style="1" customWidth="1"/>
    <col min="5389" max="5632" width="8.0703125" style="1"/>
    <col min="5633" max="5633" width="5.42578125" style="1" customWidth="1"/>
    <col min="5634" max="5635" width="9.28515625" style="1" customWidth="1"/>
    <col min="5636" max="5642" width="8.28515625" style="1" customWidth="1"/>
    <col min="5643" max="5643" width="8.7109375" style="1" customWidth="1"/>
    <col min="5644" max="5644" width="12" style="1" customWidth="1"/>
    <col min="5645" max="5888" width="8.0703125" style="1"/>
    <col min="5889" max="5889" width="5.42578125" style="1" customWidth="1"/>
    <col min="5890" max="5891" width="9.28515625" style="1" customWidth="1"/>
    <col min="5892" max="5898" width="8.28515625" style="1" customWidth="1"/>
    <col min="5899" max="5899" width="8.7109375" style="1" customWidth="1"/>
    <col min="5900" max="5900" width="12" style="1" customWidth="1"/>
    <col min="5901" max="6144" width="8.0703125" style="1"/>
    <col min="6145" max="6145" width="5.42578125" style="1" customWidth="1"/>
    <col min="6146" max="6147" width="9.28515625" style="1" customWidth="1"/>
    <col min="6148" max="6154" width="8.28515625" style="1" customWidth="1"/>
    <col min="6155" max="6155" width="8.7109375" style="1" customWidth="1"/>
    <col min="6156" max="6156" width="12" style="1" customWidth="1"/>
    <col min="6157" max="6400" width="8.0703125" style="1"/>
    <col min="6401" max="6401" width="5.42578125" style="1" customWidth="1"/>
    <col min="6402" max="6403" width="9.28515625" style="1" customWidth="1"/>
    <col min="6404" max="6410" width="8.28515625" style="1" customWidth="1"/>
    <col min="6411" max="6411" width="8.7109375" style="1" customWidth="1"/>
    <col min="6412" max="6412" width="12" style="1" customWidth="1"/>
    <col min="6413" max="6656" width="8.0703125" style="1"/>
    <col min="6657" max="6657" width="5.42578125" style="1" customWidth="1"/>
    <col min="6658" max="6659" width="9.28515625" style="1" customWidth="1"/>
    <col min="6660" max="6666" width="8.28515625" style="1" customWidth="1"/>
    <col min="6667" max="6667" width="8.7109375" style="1" customWidth="1"/>
    <col min="6668" max="6668" width="12" style="1" customWidth="1"/>
    <col min="6669" max="6912" width="8.0703125" style="1"/>
    <col min="6913" max="6913" width="5.42578125" style="1" customWidth="1"/>
    <col min="6914" max="6915" width="9.28515625" style="1" customWidth="1"/>
    <col min="6916" max="6922" width="8.28515625" style="1" customWidth="1"/>
    <col min="6923" max="6923" width="8.7109375" style="1" customWidth="1"/>
    <col min="6924" max="6924" width="12" style="1" customWidth="1"/>
    <col min="6925" max="7168" width="8.0703125" style="1"/>
    <col min="7169" max="7169" width="5.42578125" style="1" customWidth="1"/>
    <col min="7170" max="7171" width="9.28515625" style="1" customWidth="1"/>
    <col min="7172" max="7178" width="8.28515625" style="1" customWidth="1"/>
    <col min="7179" max="7179" width="8.7109375" style="1" customWidth="1"/>
    <col min="7180" max="7180" width="12" style="1" customWidth="1"/>
    <col min="7181" max="7424" width="8.0703125" style="1"/>
    <col min="7425" max="7425" width="5.42578125" style="1" customWidth="1"/>
    <col min="7426" max="7427" width="9.28515625" style="1" customWidth="1"/>
    <col min="7428" max="7434" width="8.28515625" style="1" customWidth="1"/>
    <col min="7435" max="7435" width="8.7109375" style="1" customWidth="1"/>
    <col min="7436" max="7436" width="12" style="1" customWidth="1"/>
    <col min="7437" max="7680" width="8.0703125" style="1"/>
    <col min="7681" max="7681" width="5.42578125" style="1" customWidth="1"/>
    <col min="7682" max="7683" width="9.28515625" style="1" customWidth="1"/>
    <col min="7684" max="7690" width="8.28515625" style="1" customWidth="1"/>
    <col min="7691" max="7691" width="8.7109375" style="1" customWidth="1"/>
    <col min="7692" max="7692" width="12" style="1" customWidth="1"/>
    <col min="7693" max="7936" width="8.0703125" style="1"/>
    <col min="7937" max="7937" width="5.42578125" style="1" customWidth="1"/>
    <col min="7938" max="7939" width="9.28515625" style="1" customWidth="1"/>
    <col min="7940" max="7946" width="8.28515625" style="1" customWidth="1"/>
    <col min="7947" max="7947" width="8.7109375" style="1" customWidth="1"/>
    <col min="7948" max="7948" width="12" style="1" customWidth="1"/>
    <col min="7949" max="8192" width="8.0703125" style="1"/>
    <col min="8193" max="8193" width="5.42578125" style="1" customWidth="1"/>
    <col min="8194" max="8195" width="9.28515625" style="1" customWidth="1"/>
    <col min="8196" max="8202" width="8.28515625" style="1" customWidth="1"/>
    <col min="8203" max="8203" width="8.7109375" style="1" customWidth="1"/>
    <col min="8204" max="8204" width="12" style="1" customWidth="1"/>
    <col min="8205" max="8448" width="8.0703125" style="1"/>
    <col min="8449" max="8449" width="5.42578125" style="1" customWidth="1"/>
    <col min="8450" max="8451" width="9.28515625" style="1" customWidth="1"/>
    <col min="8452" max="8458" width="8.28515625" style="1" customWidth="1"/>
    <col min="8459" max="8459" width="8.7109375" style="1" customWidth="1"/>
    <col min="8460" max="8460" width="12" style="1" customWidth="1"/>
    <col min="8461" max="8704" width="8.0703125" style="1"/>
    <col min="8705" max="8705" width="5.42578125" style="1" customWidth="1"/>
    <col min="8706" max="8707" width="9.28515625" style="1" customWidth="1"/>
    <col min="8708" max="8714" width="8.28515625" style="1" customWidth="1"/>
    <col min="8715" max="8715" width="8.7109375" style="1" customWidth="1"/>
    <col min="8716" max="8716" width="12" style="1" customWidth="1"/>
    <col min="8717" max="8960" width="8.0703125" style="1"/>
    <col min="8961" max="8961" width="5.42578125" style="1" customWidth="1"/>
    <col min="8962" max="8963" width="9.28515625" style="1" customWidth="1"/>
    <col min="8964" max="8970" width="8.28515625" style="1" customWidth="1"/>
    <col min="8971" max="8971" width="8.7109375" style="1" customWidth="1"/>
    <col min="8972" max="8972" width="12" style="1" customWidth="1"/>
    <col min="8973" max="9216" width="8.0703125" style="1"/>
    <col min="9217" max="9217" width="5.42578125" style="1" customWidth="1"/>
    <col min="9218" max="9219" width="9.28515625" style="1" customWidth="1"/>
    <col min="9220" max="9226" width="8.28515625" style="1" customWidth="1"/>
    <col min="9227" max="9227" width="8.7109375" style="1" customWidth="1"/>
    <col min="9228" max="9228" width="12" style="1" customWidth="1"/>
    <col min="9229" max="9472" width="8.0703125" style="1"/>
    <col min="9473" max="9473" width="5.42578125" style="1" customWidth="1"/>
    <col min="9474" max="9475" width="9.28515625" style="1" customWidth="1"/>
    <col min="9476" max="9482" width="8.28515625" style="1" customWidth="1"/>
    <col min="9483" max="9483" width="8.7109375" style="1" customWidth="1"/>
    <col min="9484" max="9484" width="12" style="1" customWidth="1"/>
    <col min="9485" max="9728" width="8.0703125" style="1"/>
    <col min="9729" max="9729" width="5.42578125" style="1" customWidth="1"/>
    <col min="9730" max="9731" width="9.28515625" style="1" customWidth="1"/>
    <col min="9732" max="9738" width="8.28515625" style="1" customWidth="1"/>
    <col min="9739" max="9739" width="8.7109375" style="1" customWidth="1"/>
    <col min="9740" max="9740" width="12" style="1" customWidth="1"/>
    <col min="9741" max="9984" width="8.0703125" style="1"/>
    <col min="9985" max="9985" width="5.42578125" style="1" customWidth="1"/>
    <col min="9986" max="9987" width="9.28515625" style="1" customWidth="1"/>
    <col min="9988" max="9994" width="8.28515625" style="1" customWidth="1"/>
    <col min="9995" max="9995" width="8.7109375" style="1" customWidth="1"/>
    <col min="9996" max="9996" width="12" style="1" customWidth="1"/>
    <col min="9997" max="10240" width="8.0703125" style="1"/>
    <col min="10241" max="10241" width="5.42578125" style="1" customWidth="1"/>
    <col min="10242" max="10243" width="9.28515625" style="1" customWidth="1"/>
    <col min="10244" max="10250" width="8.28515625" style="1" customWidth="1"/>
    <col min="10251" max="10251" width="8.7109375" style="1" customWidth="1"/>
    <col min="10252" max="10252" width="12" style="1" customWidth="1"/>
    <col min="10253" max="10496" width="8.0703125" style="1"/>
    <col min="10497" max="10497" width="5.42578125" style="1" customWidth="1"/>
    <col min="10498" max="10499" width="9.28515625" style="1" customWidth="1"/>
    <col min="10500" max="10506" width="8.28515625" style="1" customWidth="1"/>
    <col min="10507" max="10507" width="8.7109375" style="1" customWidth="1"/>
    <col min="10508" max="10508" width="12" style="1" customWidth="1"/>
    <col min="10509" max="10752" width="8.0703125" style="1"/>
    <col min="10753" max="10753" width="5.42578125" style="1" customWidth="1"/>
    <col min="10754" max="10755" width="9.28515625" style="1" customWidth="1"/>
    <col min="10756" max="10762" width="8.28515625" style="1" customWidth="1"/>
    <col min="10763" max="10763" width="8.7109375" style="1" customWidth="1"/>
    <col min="10764" max="10764" width="12" style="1" customWidth="1"/>
    <col min="10765" max="11008" width="8.0703125" style="1"/>
    <col min="11009" max="11009" width="5.42578125" style="1" customWidth="1"/>
    <col min="11010" max="11011" width="9.28515625" style="1" customWidth="1"/>
    <col min="11012" max="11018" width="8.28515625" style="1" customWidth="1"/>
    <col min="11019" max="11019" width="8.7109375" style="1" customWidth="1"/>
    <col min="11020" max="11020" width="12" style="1" customWidth="1"/>
    <col min="11021" max="11264" width="8.0703125" style="1"/>
    <col min="11265" max="11265" width="5.42578125" style="1" customWidth="1"/>
    <col min="11266" max="11267" width="9.28515625" style="1" customWidth="1"/>
    <col min="11268" max="11274" width="8.28515625" style="1" customWidth="1"/>
    <col min="11275" max="11275" width="8.7109375" style="1" customWidth="1"/>
    <col min="11276" max="11276" width="12" style="1" customWidth="1"/>
    <col min="11277" max="11520" width="8.0703125" style="1"/>
    <col min="11521" max="11521" width="5.42578125" style="1" customWidth="1"/>
    <col min="11522" max="11523" width="9.28515625" style="1" customWidth="1"/>
    <col min="11524" max="11530" width="8.28515625" style="1" customWidth="1"/>
    <col min="11531" max="11531" width="8.7109375" style="1" customWidth="1"/>
    <col min="11532" max="11532" width="12" style="1" customWidth="1"/>
    <col min="11533" max="11776" width="8.0703125" style="1"/>
    <col min="11777" max="11777" width="5.42578125" style="1" customWidth="1"/>
    <col min="11778" max="11779" width="9.28515625" style="1" customWidth="1"/>
    <col min="11780" max="11786" width="8.28515625" style="1" customWidth="1"/>
    <col min="11787" max="11787" width="8.7109375" style="1" customWidth="1"/>
    <col min="11788" max="11788" width="12" style="1" customWidth="1"/>
    <col min="11789" max="12032" width="8.0703125" style="1"/>
    <col min="12033" max="12033" width="5.42578125" style="1" customWidth="1"/>
    <col min="12034" max="12035" width="9.28515625" style="1" customWidth="1"/>
    <col min="12036" max="12042" width="8.28515625" style="1" customWidth="1"/>
    <col min="12043" max="12043" width="8.7109375" style="1" customWidth="1"/>
    <col min="12044" max="12044" width="12" style="1" customWidth="1"/>
    <col min="12045" max="12288" width="8.0703125" style="1"/>
    <col min="12289" max="12289" width="5.42578125" style="1" customWidth="1"/>
    <col min="12290" max="12291" width="9.28515625" style="1" customWidth="1"/>
    <col min="12292" max="12298" width="8.28515625" style="1" customWidth="1"/>
    <col min="12299" max="12299" width="8.7109375" style="1" customWidth="1"/>
    <col min="12300" max="12300" width="12" style="1" customWidth="1"/>
    <col min="12301" max="12544" width="8.0703125" style="1"/>
    <col min="12545" max="12545" width="5.42578125" style="1" customWidth="1"/>
    <col min="12546" max="12547" width="9.28515625" style="1" customWidth="1"/>
    <col min="12548" max="12554" width="8.28515625" style="1" customWidth="1"/>
    <col min="12555" max="12555" width="8.7109375" style="1" customWidth="1"/>
    <col min="12556" max="12556" width="12" style="1" customWidth="1"/>
    <col min="12557" max="12800" width="8.0703125" style="1"/>
    <col min="12801" max="12801" width="5.42578125" style="1" customWidth="1"/>
    <col min="12802" max="12803" width="9.28515625" style="1" customWidth="1"/>
    <col min="12804" max="12810" width="8.28515625" style="1" customWidth="1"/>
    <col min="12811" max="12811" width="8.7109375" style="1" customWidth="1"/>
    <col min="12812" max="12812" width="12" style="1" customWidth="1"/>
    <col min="12813" max="13056" width="8.0703125" style="1"/>
    <col min="13057" max="13057" width="5.42578125" style="1" customWidth="1"/>
    <col min="13058" max="13059" width="9.28515625" style="1" customWidth="1"/>
    <col min="13060" max="13066" width="8.28515625" style="1" customWidth="1"/>
    <col min="13067" max="13067" width="8.7109375" style="1" customWidth="1"/>
    <col min="13068" max="13068" width="12" style="1" customWidth="1"/>
    <col min="13069" max="13312" width="8.0703125" style="1"/>
    <col min="13313" max="13313" width="5.42578125" style="1" customWidth="1"/>
    <col min="13314" max="13315" width="9.28515625" style="1" customWidth="1"/>
    <col min="13316" max="13322" width="8.28515625" style="1" customWidth="1"/>
    <col min="13323" max="13323" width="8.7109375" style="1" customWidth="1"/>
    <col min="13324" max="13324" width="12" style="1" customWidth="1"/>
    <col min="13325" max="13568" width="8.0703125" style="1"/>
    <col min="13569" max="13569" width="5.42578125" style="1" customWidth="1"/>
    <col min="13570" max="13571" width="9.28515625" style="1" customWidth="1"/>
    <col min="13572" max="13578" width="8.28515625" style="1" customWidth="1"/>
    <col min="13579" max="13579" width="8.7109375" style="1" customWidth="1"/>
    <col min="13580" max="13580" width="12" style="1" customWidth="1"/>
    <col min="13581" max="13824" width="8.0703125" style="1"/>
    <col min="13825" max="13825" width="5.42578125" style="1" customWidth="1"/>
    <col min="13826" max="13827" width="9.28515625" style="1" customWidth="1"/>
    <col min="13828" max="13834" width="8.28515625" style="1" customWidth="1"/>
    <col min="13835" max="13835" width="8.7109375" style="1" customWidth="1"/>
    <col min="13836" max="13836" width="12" style="1" customWidth="1"/>
    <col min="13837" max="14080" width="8.0703125" style="1"/>
    <col min="14081" max="14081" width="5.42578125" style="1" customWidth="1"/>
    <col min="14082" max="14083" width="9.28515625" style="1" customWidth="1"/>
    <col min="14084" max="14090" width="8.28515625" style="1" customWidth="1"/>
    <col min="14091" max="14091" width="8.7109375" style="1" customWidth="1"/>
    <col min="14092" max="14092" width="12" style="1" customWidth="1"/>
    <col min="14093" max="14336" width="8.0703125" style="1"/>
    <col min="14337" max="14337" width="5.42578125" style="1" customWidth="1"/>
    <col min="14338" max="14339" width="9.28515625" style="1" customWidth="1"/>
    <col min="14340" max="14346" width="8.28515625" style="1" customWidth="1"/>
    <col min="14347" max="14347" width="8.7109375" style="1" customWidth="1"/>
    <col min="14348" max="14348" width="12" style="1" customWidth="1"/>
    <col min="14349" max="14592" width="8.0703125" style="1"/>
    <col min="14593" max="14593" width="5.42578125" style="1" customWidth="1"/>
    <col min="14594" max="14595" width="9.28515625" style="1" customWidth="1"/>
    <col min="14596" max="14602" width="8.28515625" style="1" customWidth="1"/>
    <col min="14603" max="14603" width="8.7109375" style="1" customWidth="1"/>
    <col min="14604" max="14604" width="12" style="1" customWidth="1"/>
    <col min="14605" max="14848" width="8.0703125" style="1"/>
    <col min="14849" max="14849" width="5.42578125" style="1" customWidth="1"/>
    <col min="14850" max="14851" width="9.28515625" style="1" customWidth="1"/>
    <col min="14852" max="14858" width="8.28515625" style="1" customWidth="1"/>
    <col min="14859" max="14859" width="8.7109375" style="1" customWidth="1"/>
    <col min="14860" max="14860" width="12" style="1" customWidth="1"/>
    <col min="14861" max="15104" width="8.0703125" style="1"/>
    <col min="15105" max="15105" width="5.42578125" style="1" customWidth="1"/>
    <col min="15106" max="15107" width="9.28515625" style="1" customWidth="1"/>
    <col min="15108" max="15114" width="8.28515625" style="1" customWidth="1"/>
    <col min="15115" max="15115" width="8.7109375" style="1" customWidth="1"/>
    <col min="15116" max="15116" width="12" style="1" customWidth="1"/>
    <col min="15117" max="15360" width="8.0703125" style="1"/>
    <col min="15361" max="15361" width="5.42578125" style="1" customWidth="1"/>
    <col min="15362" max="15363" width="9.28515625" style="1" customWidth="1"/>
    <col min="15364" max="15370" width="8.28515625" style="1" customWidth="1"/>
    <col min="15371" max="15371" width="8.7109375" style="1" customWidth="1"/>
    <col min="15372" max="15372" width="12" style="1" customWidth="1"/>
    <col min="15373" max="15616" width="8.0703125" style="1"/>
    <col min="15617" max="15617" width="5.42578125" style="1" customWidth="1"/>
    <col min="15618" max="15619" width="9.28515625" style="1" customWidth="1"/>
    <col min="15620" max="15626" width="8.28515625" style="1" customWidth="1"/>
    <col min="15627" max="15627" width="8.7109375" style="1" customWidth="1"/>
    <col min="15628" max="15628" width="12" style="1" customWidth="1"/>
    <col min="15629" max="15872" width="8.0703125" style="1"/>
    <col min="15873" max="15873" width="5.42578125" style="1" customWidth="1"/>
    <col min="15874" max="15875" width="9.28515625" style="1" customWidth="1"/>
    <col min="15876" max="15882" width="8.28515625" style="1" customWidth="1"/>
    <col min="15883" max="15883" width="8.7109375" style="1" customWidth="1"/>
    <col min="15884" max="15884" width="12" style="1" customWidth="1"/>
    <col min="15885" max="16128" width="8.0703125" style="1"/>
    <col min="16129" max="16129" width="5.42578125" style="1" customWidth="1"/>
    <col min="16130" max="16131" width="9.28515625" style="1" customWidth="1"/>
    <col min="16132" max="16138" width="8.28515625" style="1" customWidth="1"/>
    <col min="16139" max="16139" width="8.7109375" style="1" customWidth="1"/>
    <col min="16140" max="16140" width="12" style="1" customWidth="1"/>
    <col min="16141" max="16384" width="8.0703125" style="1"/>
  </cols>
  <sheetData>
    <row r="1" spans="1:13" ht="30" customHeight="1">
      <c r="B1" s="227" t="s">
        <v>0</v>
      </c>
      <c r="C1" s="227"/>
      <c r="D1" s="227"/>
      <c r="E1" s="227"/>
      <c r="F1" s="227"/>
      <c r="G1" s="227"/>
      <c r="H1" s="227"/>
      <c r="I1" s="227"/>
      <c r="J1" s="227"/>
      <c r="K1" s="227"/>
      <c r="L1" s="227"/>
      <c r="M1" s="2"/>
    </row>
    <row r="2" spans="1:13" ht="30" customHeight="1" thickBot="1">
      <c r="B2" s="228" t="s">
        <v>1</v>
      </c>
      <c r="C2" s="228"/>
      <c r="D2" s="228"/>
      <c r="E2" s="228"/>
      <c r="F2" s="228"/>
      <c r="G2" s="228"/>
      <c r="H2" s="228"/>
      <c r="I2" s="228"/>
      <c r="J2" s="228"/>
      <c r="K2" s="228"/>
      <c r="L2" s="228"/>
    </row>
    <row r="3" spans="1:13" s="3" customFormat="1" ht="22.5" customHeight="1">
      <c r="B3" s="4" t="s">
        <v>2</v>
      </c>
      <c r="C3" s="5"/>
      <c r="D3" s="6" t="s">
        <v>3</v>
      </c>
      <c r="E3" s="7"/>
      <c r="F3" s="7"/>
      <c r="G3" s="7"/>
      <c r="H3" s="7"/>
      <c r="I3" s="7"/>
      <c r="J3" s="7"/>
      <c r="K3" s="7"/>
      <c r="L3" s="8" t="s">
        <v>4</v>
      </c>
    </row>
    <row r="4" spans="1:13" s="3" customFormat="1" ht="22.5" customHeight="1">
      <c r="B4" s="9" t="s">
        <v>5</v>
      </c>
      <c r="C4" s="10"/>
      <c r="D4" s="11" t="s">
        <v>6</v>
      </c>
      <c r="E4" s="12"/>
      <c r="F4" s="12"/>
      <c r="G4" s="12"/>
      <c r="H4" s="12"/>
      <c r="I4" s="12"/>
      <c r="J4" s="12"/>
      <c r="K4" s="12"/>
      <c r="L4" s="13" t="s">
        <v>7</v>
      </c>
    </row>
    <row r="5" spans="1:13" s="3" customFormat="1" ht="22.5" customHeight="1">
      <c r="B5" s="14" t="s">
        <v>8</v>
      </c>
      <c r="C5" s="15"/>
      <c r="D5" s="16" t="s">
        <v>9</v>
      </c>
      <c r="E5" s="16" t="s">
        <v>10</v>
      </c>
      <c r="F5" s="16" t="s">
        <v>11</v>
      </c>
      <c r="G5" s="16" t="s">
        <v>12</v>
      </c>
      <c r="H5" s="16" t="s">
        <v>13</v>
      </c>
      <c r="I5" s="16" t="s">
        <v>14</v>
      </c>
      <c r="J5" s="16" t="s">
        <v>15</v>
      </c>
      <c r="K5" s="16" t="s">
        <v>16</v>
      </c>
      <c r="L5" s="17"/>
    </row>
    <row r="6" spans="1:13" s="3" customFormat="1" ht="22.5" customHeight="1">
      <c r="B6" s="18" t="s">
        <v>17</v>
      </c>
      <c r="C6" s="16" t="s">
        <v>18</v>
      </c>
      <c r="D6" s="19" t="s">
        <v>19</v>
      </c>
      <c r="E6" s="19"/>
      <c r="F6" s="19"/>
      <c r="G6" s="19"/>
      <c r="H6" s="19"/>
      <c r="I6" s="19"/>
      <c r="J6" s="19"/>
      <c r="K6" s="19"/>
      <c r="L6" s="20" t="s">
        <v>20</v>
      </c>
    </row>
    <row r="7" spans="1:13" s="3" customFormat="1">
      <c r="B7" s="21" t="s">
        <v>21</v>
      </c>
      <c r="C7" s="22" t="s">
        <v>21</v>
      </c>
      <c r="D7" s="22" t="s">
        <v>21</v>
      </c>
      <c r="E7" s="22" t="s">
        <v>21</v>
      </c>
      <c r="F7" s="22" t="s">
        <v>21</v>
      </c>
      <c r="G7" s="22" t="s">
        <v>21</v>
      </c>
      <c r="H7" s="22" t="s">
        <v>21</v>
      </c>
      <c r="I7" s="22" t="s">
        <v>21</v>
      </c>
      <c r="J7" s="22" t="s">
        <v>21</v>
      </c>
      <c r="K7" s="22" t="s">
        <v>21</v>
      </c>
      <c r="L7" s="23" t="s">
        <v>21</v>
      </c>
    </row>
    <row r="8" spans="1:13" s="3" customFormat="1" ht="65.25" customHeight="1">
      <c r="B8" s="24">
        <v>105000</v>
      </c>
      <c r="C8" s="25" t="s">
        <v>22</v>
      </c>
      <c r="D8" s="26">
        <v>0</v>
      </c>
      <c r="E8" s="26">
        <v>0</v>
      </c>
      <c r="F8" s="26">
        <v>0</v>
      </c>
      <c r="G8" s="26">
        <v>0</v>
      </c>
      <c r="H8" s="26">
        <v>0</v>
      </c>
      <c r="I8" s="26">
        <v>0</v>
      </c>
      <c r="J8" s="26">
        <v>0</v>
      </c>
      <c r="K8" s="26">
        <v>0</v>
      </c>
      <c r="L8" s="27" t="s">
        <v>23</v>
      </c>
    </row>
    <row r="9" spans="1:13" s="3" customFormat="1" ht="13.5" customHeight="1">
      <c r="B9" s="24"/>
      <c r="C9" s="26"/>
      <c r="D9" s="26"/>
      <c r="E9" s="26"/>
      <c r="F9" s="26"/>
      <c r="G9" s="26"/>
      <c r="H9" s="26"/>
      <c r="I9" s="26"/>
      <c r="J9" s="26"/>
      <c r="K9" s="26"/>
      <c r="L9" s="28"/>
    </row>
    <row r="10" spans="1:13">
      <c r="A10" s="29">
        <v>1</v>
      </c>
      <c r="B10" s="30">
        <v>105000</v>
      </c>
      <c r="C10" s="31">
        <v>107000</v>
      </c>
      <c r="D10" s="31">
        <v>170</v>
      </c>
      <c r="E10" s="31">
        <v>0</v>
      </c>
      <c r="F10" s="31">
        <v>0</v>
      </c>
      <c r="G10" s="31">
        <v>0</v>
      </c>
      <c r="H10" s="31">
        <v>0</v>
      </c>
      <c r="I10" s="31">
        <v>0</v>
      </c>
      <c r="J10" s="31">
        <v>0</v>
      </c>
      <c r="K10" s="31">
        <v>0</v>
      </c>
      <c r="L10" s="32">
        <v>3800</v>
      </c>
    </row>
    <row r="11" spans="1:13">
      <c r="A11" s="29">
        <v>2</v>
      </c>
      <c r="B11" s="30">
        <v>107000</v>
      </c>
      <c r="C11" s="31">
        <v>109000</v>
      </c>
      <c r="D11" s="31">
        <v>280</v>
      </c>
      <c r="E11" s="31">
        <v>0</v>
      </c>
      <c r="F11" s="31">
        <v>0</v>
      </c>
      <c r="G11" s="31">
        <v>0</v>
      </c>
      <c r="H11" s="31">
        <v>0</v>
      </c>
      <c r="I11" s="31">
        <v>0</v>
      </c>
      <c r="J11" s="31">
        <v>0</v>
      </c>
      <c r="K11" s="31">
        <v>0</v>
      </c>
      <c r="L11" s="32">
        <v>3800</v>
      </c>
    </row>
    <row r="12" spans="1:13">
      <c r="A12" s="29">
        <v>3</v>
      </c>
      <c r="B12" s="30">
        <v>109000</v>
      </c>
      <c r="C12" s="31">
        <v>111000</v>
      </c>
      <c r="D12" s="31">
        <v>380</v>
      </c>
      <c r="E12" s="31">
        <v>0</v>
      </c>
      <c r="F12" s="31">
        <v>0</v>
      </c>
      <c r="G12" s="31">
        <v>0</v>
      </c>
      <c r="H12" s="31">
        <v>0</v>
      </c>
      <c r="I12" s="31">
        <v>0</v>
      </c>
      <c r="J12" s="31">
        <v>0</v>
      </c>
      <c r="K12" s="31">
        <v>0</v>
      </c>
      <c r="L12" s="32">
        <v>3900</v>
      </c>
    </row>
    <row r="13" spans="1:13">
      <c r="A13" s="29">
        <v>4</v>
      </c>
      <c r="B13" s="30">
        <v>111000</v>
      </c>
      <c r="C13" s="31">
        <v>113000</v>
      </c>
      <c r="D13" s="31">
        <v>480</v>
      </c>
      <c r="E13" s="31">
        <v>0</v>
      </c>
      <c r="F13" s="31">
        <v>0</v>
      </c>
      <c r="G13" s="31">
        <v>0</v>
      </c>
      <c r="H13" s="31">
        <v>0</v>
      </c>
      <c r="I13" s="31">
        <v>0</v>
      </c>
      <c r="J13" s="31">
        <v>0</v>
      </c>
      <c r="K13" s="31">
        <v>0</v>
      </c>
      <c r="L13" s="32">
        <v>4000</v>
      </c>
    </row>
    <row r="14" spans="1:13">
      <c r="A14" s="29">
        <v>5</v>
      </c>
      <c r="B14" s="30">
        <v>113000</v>
      </c>
      <c r="C14" s="31">
        <v>115000</v>
      </c>
      <c r="D14" s="31">
        <v>580</v>
      </c>
      <c r="E14" s="31">
        <v>0</v>
      </c>
      <c r="F14" s="31">
        <v>0</v>
      </c>
      <c r="G14" s="31">
        <v>0</v>
      </c>
      <c r="H14" s="31">
        <v>0</v>
      </c>
      <c r="I14" s="31">
        <v>0</v>
      </c>
      <c r="J14" s="31">
        <v>0</v>
      </c>
      <c r="K14" s="31">
        <v>0</v>
      </c>
      <c r="L14" s="32">
        <v>4100</v>
      </c>
    </row>
    <row r="15" spans="1:13">
      <c r="A15" s="29"/>
      <c r="B15" s="30"/>
      <c r="C15" s="31"/>
      <c r="D15" s="31"/>
      <c r="E15" s="31"/>
      <c r="F15" s="31"/>
      <c r="G15" s="31"/>
      <c r="H15" s="31"/>
      <c r="I15" s="31"/>
      <c r="J15" s="31"/>
      <c r="K15" s="31"/>
      <c r="L15" s="32"/>
    </row>
    <row r="16" spans="1:13">
      <c r="A16" s="29">
        <v>6</v>
      </c>
      <c r="B16" s="30">
        <v>115000</v>
      </c>
      <c r="C16" s="31">
        <v>117000</v>
      </c>
      <c r="D16" s="31">
        <v>680</v>
      </c>
      <c r="E16" s="31">
        <v>0</v>
      </c>
      <c r="F16" s="31">
        <v>0</v>
      </c>
      <c r="G16" s="31">
        <v>0</v>
      </c>
      <c r="H16" s="31">
        <v>0</v>
      </c>
      <c r="I16" s="31">
        <v>0</v>
      </c>
      <c r="J16" s="31">
        <v>0</v>
      </c>
      <c r="K16" s="31">
        <v>0</v>
      </c>
      <c r="L16" s="32">
        <v>4100</v>
      </c>
    </row>
    <row r="17" spans="1:12">
      <c r="A17" s="29">
        <v>7</v>
      </c>
      <c r="B17" s="30">
        <v>117000</v>
      </c>
      <c r="C17" s="31">
        <v>119000</v>
      </c>
      <c r="D17" s="31">
        <v>790</v>
      </c>
      <c r="E17" s="31">
        <v>0</v>
      </c>
      <c r="F17" s="31">
        <v>0</v>
      </c>
      <c r="G17" s="31">
        <v>0</v>
      </c>
      <c r="H17" s="31">
        <v>0</v>
      </c>
      <c r="I17" s="31">
        <v>0</v>
      </c>
      <c r="J17" s="31">
        <v>0</v>
      </c>
      <c r="K17" s="31">
        <v>0</v>
      </c>
      <c r="L17" s="32">
        <v>4200</v>
      </c>
    </row>
    <row r="18" spans="1:12">
      <c r="A18" s="29">
        <v>8</v>
      </c>
      <c r="B18" s="30">
        <v>119000</v>
      </c>
      <c r="C18" s="31">
        <v>121000</v>
      </c>
      <c r="D18" s="31">
        <v>890</v>
      </c>
      <c r="E18" s="31">
        <v>0</v>
      </c>
      <c r="F18" s="31">
        <v>0</v>
      </c>
      <c r="G18" s="31">
        <v>0</v>
      </c>
      <c r="H18" s="31">
        <v>0</v>
      </c>
      <c r="I18" s="31">
        <v>0</v>
      </c>
      <c r="J18" s="31">
        <v>0</v>
      </c>
      <c r="K18" s="31">
        <v>0</v>
      </c>
      <c r="L18" s="32">
        <v>4300</v>
      </c>
    </row>
    <row r="19" spans="1:12">
      <c r="A19" s="29">
        <v>9</v>
      </c>
      <c r="B19" s="30">
        <v>121000</v>
      </c>
      <c r="C19" s="31">
        <v>123000</v>
      </c>
      <c r="D19" s="31">
        <v>990</v>
      </c>
      <c r="E19" s="31">
        <v>0</v>
      </c>
      <c r="F19" s="31">
        <v>0</v>
      </c>
      <c r="G19" s="31">
        <v>0</v>
      </c>
      <c r="H19" s="31">
        <v>0</v>
      </c>
      <c r="I19" s="31">
        <v>0</v>
      </c>
      <c r="J19" s="31">
        <v>0</v>
      </c>
      <c r="K19" s="31">
        <v>0</v>
      </c>
      <c r="L19" s="32">
        <v>4300</v>
      </c>
    </row>
    <row r="20" spans="1:12">
      <c r="A20" s="29">
        <v>10</v>
      </c>
      <c r="B20" s="30">
        <v>123000</v>
      </c>
      <c r="C20" s="31">
        <v>125000</v>
      </c>
      <c r="D20" s="31">
        <v>1090</v>
      </c>
      <c r="E20" s="31">
        <v>0</v>
      </c>
      <c r="F20" s="31">
        <v>0</v>
      </c>
      <c r="G20" s="31">
        <v>0</v>
      </c>
      <c r="H20" s="31">
        <v>0</v>
      </c>
      <c r="I20" s="31">
        <v>0</v>
      </c>
      <c r="J20" s="31">
        <v>0</v>
      </c>
      <c r="K20" s="31">
        <v>0</v>
      </c>
      <c r="L20" s="32">
        <v>4400</v>
      </c>
    </row>
    <row r="21" spans="1:12">
      <c r="A21" s="29"/>
      <c r="B21" s="30"/>
      <c r="C21" s="31"/>
      <c r="D21" s="31"/>
      <c r="E21" s="31"/>
      <c r="F21" s="31"/>
      <c r="G21" s="31"/>
      <c r="H21" s="31"/>
      <c r="I21" s="31"/>
      <c r="J21" s="31"/>
      <c r="K21" s="31"/>
      <c r="L21" s="32"/>
    </row>
    <row r="22" spans="1:12">
      <c r="A22" s="29">
        <v>11</v>
      </c>
      <c r="B22" s="30">
        <v>125000</v>
      </c>
      <c r="C22" s="31">
        <v>127000</v>
      </c>
      <c r="D22" s="31">
        <v>1190</v>
      </c>
      <c r="E22" s="31">
        <v>0</v>
      </c>
      <c r="F22" s="31">
        <v>0</v>
      </c>
      <c r="G22" s="31">
        <v>0</v>
      </c>
      <c r="H22" s="31">
        <v>0</v>
      </c>
      <c r="I22" s="31">
        <v>0</v>
      </c>
      <c r="J22" s="31">
        <v>0</v>
      </c>
      <c r="K22" s="31">
        <v>0</v>
      </c>
      <c r="L22" s="32">
        <v>4700</v>
      </c>
    </row>
    <row r="23" spans="1:12">
      <c r="A23" s="29">
        <v>12</v>
      </c>
      <c r="B23" s="30">
        <v>127000</v>
      </c>
      <c r="C23" s="31">
        <v>129000</v>
      </c>
      <c r="D23" s="31">
        <v>1300</v>
      </c>
      <c r="E23" s="31">
        <v>0</v>
      </c>
      <c r="F23" s="31">
        <v>0</v>
      </c>
      <c r="G23" s="31">
        <v>0</v>
      </c>
      <c r="H23" s="31">
        <v>0</v>
      </c>
      <c r="I23" s="31">
        <v>0</v>
      </c>
      <c r="J23" s="31">
        <v>0</v>
      </c>
      <c r="K23" s="31">
        <v>0</v>
      </c>
      <c r="L23" s="32">
        <v>5000</v>
      </c>
    </row>
    <row r="24" spans="1:12">
      <c r="A24" s="29">
        <v>13</v>
      </c>
      <c r="B24" s="30">
        <v>129000</v>
      </c>
      <c r="C24" s="31">
        <v>131000</v>
      </c>
      <c r="D24" s="31">
        <v>1400</v>
      </c>
      <c r="E24" s="31">
        <v>0</v>
      </c>
      <c r="F24" s="31">
        <v>0</v>
      </c>
      <c r="G24" s="31">
        <v>0</v>
      </c>
      <c r="H24" s="31">
        <v>0</v>
      </c>
      <c r="I24" s="31">
        <v>0</v>
      </c>
      <c r="J24" s="31">
        <v>0</v>
      </c>
      <c r="K24" s="31">
        <v>0</v>
      </c>
      <c r="L24" s="32">
        <v>5300</v>
      </c>
    </row>
    <row r="25" spans="1:12">
      <c r="A25" s="29">
        <v>14</v>
      </c>
      <c r="B25" s="30">
        <v>131000</v>
      </c>
      <c r="C25" s="31">
        <v>133000</v>
      </c>
      <c r="D25" s="31">
        <v>1500</v>
      </c>
      <c r="E25" s="31">
        <v>0</v>
      </c>
      <c r="F25" s="31">
        <v>0</v>
      </c>
      <c r="G25" s="31">
        <v>0</v>
      </c>
      <c r="H25" s="31">
        <v>0</v>
      </c>
      <c r="I25" s="31">
        <v>0</v>
      </c>
      <c r="J25" s="31">
        <v>0</v>
      </c>
      <c r="K25" s="31">
        <v>0</v>
      </c>
      <c r="L25" s="32">
        <v>5500</v>
      </c>
    </row>
    <row r="26" spans="1:12">
      <c r="A26" s="29">
        <v>15</v>
      </c>
      <c r="B26" s="30">
        <v>133000</v>
      </c>
      <c r="C26" s="31">
        <v>135000</v>
      </c>
      <c r="D26" s="31">
        <v>1600</v>
      </c>
      <c r="E26" s="31">
        <v>0</v>
      </c>
      <c r="F26" s="31">
        <v>0</v>
      </c>
      <c r="G26" s="31">
        <v>0</v>
      </c>
      <c r="H26" s="31">
        <v>0</v>
      </c>
      <c r="I26" s="31">
        <v>0</v>
      </c>
      <c r="J26" s="31">
        <v>0</v>
      </c>
      <c r="K26" s="31">
        <v>0</v>
      </c>
      <c r="L26" s="32">
        <v>5800</v>
      </c>
    </row>
    <row r="27" spans="1:12">
      <c r="A27" s="29"/>
      <c r="B27" s="30"/>
      <c r="C27" s="31"/>
      <c r="D27" s="31"/>
      <c r="E27" s="31"/>
      <c r="F27" s="31"/>
      <c r="G27" s="31"/>
      <c r="H27" s="31"/>
      <c r="I27" s="31"/>
      <c r="J27" s="31"/>
      <c r="K27" s="31"/>
      <c r="L27" s="32"/>
    </row>
    <row r="28" spans="1:12">
      <c r="A28" s="29">
        <v>16</v>
      </c>
      <c r="B28" s="30">
        <v>135000</v>
      </c>
      <c r="C28" s="31">
        <v>137000</v>
      </c>
      <c r="D28" s="31">
        <v>1710</v>
      </c>
      <c r="E28" s="31">
        <v>0</v>
      </c>
      <c r="F28" s="31">
        <v>0</v>
      </c>
      <c r="G28" s="31">
        <v>0</v>
      </c>
      <c r="H28" s="31">
        <v>0</v>
      </c>
      <c r="I28" s="31">
        <v>0</v>
      </c>
      <c r="J28" s="31">
        <v>0</v>
      </c>
      <c r="K28" s="31">
        <v>0</v>
      </c>
      <c r="L28" s="32">
        <v>6100</v>
      </c>
    </row>
    <row r="29" spans="1:12">
      <c r="A29" s="29">
        <v>17</v>
      </c>
      <c r="B29" s="30">
        <v>137000</v>
      </c>
      <c r="C29" s="31">
        <v>139000</v>
      </c>
      <c r="D29" s="31">
        <v>1810</v>
      </c>
      <c r="E29" s="31">
        <v>190</v>
      </c>
      <c r="F29" s="31">
        <v>0</v>
      </c>
      <c r="G29" s="31">
        <v>0</v>
      </c>
      <c r="H29" s="31">
        <v>0</v>
      </c>
      <c r="I29" s="31">
        <v>0</v>
      </c>
      <c r="J29" s="31">
        <v>0</v>
      </c>
      <c r="K29" s="31">
        <v>0</v>
      </c>
      <c r="L29" s="32">
        <v>6400</v>
      </c>
    </row>
    <row r="30" spans="1:12">
      <c r="A30" s="29">
        <v>18</v>
      </c>
      <c r="B30" s="30">
        <v>139000</v>
      </c>
      <c r="C30" s="31">
        <v>141000</v>
      </c>
      <c r="D30" s="31">
        <v>1910</v>
      </c>
      <c r="E30" s="31">
        <v>300</v>
      </c>
      <c r="F30" s="31">
        <v>0</v>
      </c>
      <c r="G30" s="31">
        <v>0</v>
      </c>
      <c r="H30" s="31">
        <v>0</v>
      </c>
      <c r="I30" s="31">
        <v>0</v>
      </c>
      <c r="J30" s="31">
        <v>0</v>
      </c>
      <c r="K30" s="31">
        <v>0</v>
      </c>
      <c r="L30" s="32">
        <v>6700</v>
      </c>
    </row>
    <row r="31" spans="1:12">
      <c r="A31" s="29">
        <v>19</v>
      </c>
      <c r="B31" s="30">
        <v>141000</v>
      </c>
      <c r="C31" s="31">
        <v>143000</v>
      </c>
      <c r="D31" s="31">
        <v>2010</v>
      </c>
      <c r="E31" s="31">
        <v>400</v>
      </c>
      <c r="F31" s="31">
        <v>0</v>
      </c>
      <c r="G31" s="31">
        <v>0</v>
      </c>
      <c r="H31" s="31">
        <v>0</v>
      </c>
      <c r="I31" s="31">
        <v>0</v>
      </c>
      <c r="J31" s="31">
        <v>0</v>
      </c>
      <c r="K31" s="31">
        <v>0</v>
      </c>
      <c r="L31" s="32">
        <v>7000</v>
      </c>
    </row>
    <row r="32" spans="1:12">
      <c r="A32" s="29">
        <v>20</v>
      </c>
      <c r="B32" s="30">
        <v>143000</v>
      </c>
      <c r="C32" s="31">
        <v>145000</v>
      </c>
      <c r="D32" s="31">
        <v>2110</v>
      </c>
      <c r="E32" s="31">
        <v>500</v>
      </c>
      <c r="F32" s="31">
        <v>0</v>
      </c>
      <c r="G32" s="31">
        <v>0</v>
      </c>
      <c r="H32" s="31">
        <v>0</v>
      </c>
      <c r="I32" s="31">
        <v>0</v>
      </c>
      <c r="J32" s="31">
        <v>0</v>
      </c>
      <c r="K32" s="31">
        <v>0</v>
      </c>
      <c r="L32" s="32">
        <v>7400</v>
      </c>
    </row>
    <row r="33" spans="1:12">
      <c r="A33" s="29"/>
      <c r="B33" s="30"/>
      <c r="C33" s="31"/>
      <c r="D33" s="31"/>
      <c r="E33" s="31"/>
      <c r="F33" s="31"/>
      <c r="G33" s="31"/>
      <c r="H33" s="31"/>
      <c r="I33" s="31"/>
      <c r="J33" s="31"/>
      <c r="K33" s="31"/>
      <c r="L33" s="32"/>
    </row>
    <row r="34" spans="1:12">
      <c r="A34" s="29">
        <v>21</v>
      </c>
      <c r="B34" s="30">
        <v>145000</v>
      </c>
      <c r="C34" s="31">
        <v>147000</v>
      </c>
      <c r="D34" s="31">
        <v>2220</v>
      </c>
      <c r="E34" s="31">
        <v>600</v>
      </c>
      <c r="F34" s="31">
        <v>0</v>
      </c>
      <c r="G34" s="31">
        <v>0</v>
      </c>
      <c r="H34" s="31">
        <v>0</v>
      </c>
      <c r="I34" s="31">
        <v>0</v>
      </c>
      <c r="J34" s="31">
        <v>0</v>
      </c>
      <c r="K34" s="31">
        <v>0</v>
      </c>
      <c r="L34" s="32">
        <v>7700</v>
      </c>
    </row>
    <row r="35" spans="1:12">
      <c r="A35" s="29">
        <v>22</v>
      </c>
      <c r="B35" s="30">
        <v>147000</v>
      </c>
      <c r="C35" s="31">
        <v>149000</v>
      </c>
      <c r="D35" s="31">
        <v>2320</v>
      </c>
      <c r="E35" s="31">
        <v>700</v>
      </c>
      <c r="F35" s="31">
        <v>0</v>
      </c>
      <c r="G35" s="31">
        <v>0</v>
      </c>
      <c r="H35" s="31">
        <v>0</v>
      </c>
      <c r="I35" s="31">
        <v>0</v>
      </c>
      <c r="J35" s="31">
        <v>0</v>
      </c>
      <c r="K35" s="31">
        <v>0</v>
      </c>
      <c r="L35" s="32">
        <v>8000</v>
      </c>
    </row>
    <row r="36" spans="1:12">
      <c r="A36" s="29">
        <v>23</v>
      </c>
      <c r="B36" s="30">
        <v>149000</v>
      </c>
      <c r="C36" s="31">
        <v>151000</v>
      </c>
      <c r="D36" s="31">
        <v>2420</v>
      </c>
      <c r="E36" s="31">
        <v>810</v>
      </c>
      <c r="F36" s="31">
        <v>0</v>
      </c>
      <c r="G36" s="31">
        <v>0</v>
      </c>
      <c r="H36" s="31">
        <v>0</v>
      </c>
      <c r="I36" s="31">
        <v>0</v>
      </c>
      <c r="J36" s="31">
        <v>0</v>
      </c>
      <c r="K36" s="31">
        <v>0</v>
      </c>
      <c r="L36" s="32">
        <v>8300</v>
      </c>
    </row>
    <row r="37" spans="1:12">
      <c r="A37" s="29">
        <v>24</v>
      </c>
      <c r="B37" s="30">
        <v>151000</v>
      </c>
      <c r="C37" s="31">
        <v>153000</v>
      </c>
      <c r="D37" s="31">
        <v>2520</v>
      </c>
      <c r="E37" s="31">
        <v>910</v>
      </c>
      <c r="F37" s="31">
        <v>0</v>
      </c>
      <c r="G37" s="31">
        <v>0</v>
      </c>
      <c r="H37" s="31">
        <v>0</v>
      </c>
      <c r="I37" s="31">
        <v>0</v>
      </c>
      <c r="J37" s="31">
        <v>0</v>
      </c>
      <c r="K37" s="31">
        <v>0</v>
      </c>
      <c r="L37" s="32">
        <v>8600</v>
      </c>
    </row>
    <row r="38" spans="1:12">
      <c r="A38" s="29">
        <v>25</v>
      </c>
      <c r="B38" s="30">
        <v>153000</v>
      </c>
      <c r="C38" s="31">
        <v>155000</v>
      </c>
      <c r="D38" s="31">
        <v>2620</v>
      </c>
      <c r="E38" s="31">
        <v>1010</v>
      </c>
      <c r="F38" s="31">
        <v>0</v>
      </c>
      <c r="G38" s="31">
        <v>0</v>
      </c>
      <c r="H38" s="31">
        <v>0</v>
      </c>
      <c r="I38" s="31">
        <v>0</v>
      </c>
      <c r="J38" s="31">
        <v>0</v>
      </c>
      <c r="K38" s="31">
        <v>0</v>
      </c>
      <c r="L38" s="32">
        <v>8900</v>
      </c>
    </row>
    <row r="39" spans="1:12">
      <c r="A39" s="29"/>
      <c r="B39" s="30"/>
      <c r="C39" s="31"/>
      <c r="D39" s="31"/>
      <c r="E39" s="31"/>
      <c r="F39" s="31"/>
      <c r="G39" s="31"/>
      <c r="H39" s="31"/>
      <c r="I39" s="31"/>
      <c r="J39" s="31"/>
      <c r="K39" s="31"/>
      <c r="L39" s="32"/>
    </row>
    <row r="40" spans="1:12">
      <c r="A40" s="29">
        <v>26</v>
      </c>
      <c r="B40" s="30">
        <v>155000</v>
      </c>
      <c r="C40" s="31">
        <v>157000</v>
      </c>
      <c r="D40" s="31">
        <v>2730</v>
      </c>
      <c r="E40" s="31">
        <v>1110</v>
      </c>
      <c r="F40" s="31">
        <v>0</v>
      </c>
      <c r="G40" s="31">
        <v>0</v>
      </c>
      <c r="H40" s="31">
        <v>0</v>
      </c>
      <c r="I40" s="31">
        <v>0</v>
      </c>
      <c r="J40" s="31">
        <v>0</v>
      </c>
      <c r="K40" s="31">
        <v>0</v>
      </c>
      <c r="L40" s="32">
        <v>9200</v>
      </c>
    </row>
    <row r="41" spans="1:12">
      <c r="A41" s="29">
        <v>27</v>
      </c>
      <c r="B41" s="30">
        <v>157000</v>
      </c>
      <c r="C41" s="31">
        <v>159000</v>
      </c>
      <c r="D41" s="31">
        <v>2830</v>
      </c>
      <c r="E41" s="31">
        <v>1210</v>
      </c>
      <c r="F41" s="31">
        <v>0</v>
      </c>
      <c r="G41" s="31">
        <v>0</v>
      </c>
      <c r="H41" s="31">
        <v>0</v>
      </c>
      <c r="I41" s="31">
        <v>0</v>
      </c>
      <c r="J41" s="31">
        <v>0</v>
      </c>
      <c r="K41" s="31">
        <v>0</v>
      </c>
      <c r="L41" s="32">
        <v>9500</v>
      </c>
    </row>
    <row r="42" spans="1:12">
      <c r="A42" s="29">
        <v>28</v>
      </c>
      <c r="B42" s="30">
        <v>159000</v>
      </c>
      <c r="C42" s="31">
        <v>161000</v>
      </c>
      <c r="D42" s="31">
        <v>2910</v>
      </c>
      <c r="E42" s="31">
        <v>1300</v>
      </c>
      <c r="F42" s="31">
        <v>0</v>
      </c>
      <c r="G42" s="31">
        <v>0</v>
      </c>
      <c r="H42" s="31">
        <v>0</v>
      </c>
      <c r="I42" s="31">
        <v>0</v>
      </c>
      <c r="J42" s="31">
        <v>0</v>
      </c>
      <c r="K42" s="31">
        <v>0</v>
      </c>
      <c r="L42" s="32">
        <v>9800</v>
      </c>
    </row>
    <row r="43" spans="1:12">
      <c r="A43" s="29">
        <v>29</v>
      </c>
      <c r="B43" s="30">
        <v>161000</v>
      </c>
      <c r="C43" s="31">
        <v>163000</v>
      </c>
      <c r="D43" s="31">
        <v>2980</v>
      </c>
      <c r="E43" s="31">
        <v>1370</v>
      </c>
      <c r="F43" s="31">
        <v>0</v>
      </c>
      <c r="G43" s="31">
        <v>0</v>
      </c>
      <c r="H43" s="31">
        <v>0</v>
      </c>
      <c r="I43" s="31">
        <v>0</v>
      </c>
      <c r="J43" s="31">
        <v>0</v>
      </c>
      <c r="K43" s="31">
        <v>0</v>
      </c>
      <c r="L43" s="32">
        <v>10100</v>
      </c>
    </row>
    <row r="44" spans="1:12">
      <c r="A44" s="29">
        <v>30</v>
      </c>
      <c r="B44" s="30">
        <v>163000</v>
      </c>
      <c r="C44" s="31">
        <v>165000</v>
      </c>
      <c r="D44" s="31">
        <v>3050</v>
      </c>
      <c r="E44" s="31">
        <v>1440</v>
      </c>
      <c r="F44" s="31">
        <v>0</v>
      </c>
      <c r="G44" s="31">
        <v>0</v>
      </c>
      <c r="H44" s="31">
        <v>0</v>
      </c>
      <c r="I44" s="31">
        <v>0</v>
      </c>
      <c r="J44" s="31">
        <v>0</v>
      </c>
      <c r="K44" s="31">
        <v>0</v>
      </c>
      <c r="L44" s="32">
        <v>10400</v>
      </c>
    </row>
    <row r="45" spans="1:12">
      <c r="A45" s="29"/>
      <c r="B45" s="30"/>
      <c r="C45" s="31"/>
      <c r="D45" s="31"/>
      <c r="E45" s="31"/>
      <c r="F45" s="31"/>
      <c r="G45" s="31"/>
      <c r="H45" s="31"/>
      <c r="I45" s="31"/>
      <c r="J45" s="31"/>
      <c r="K45" s="31"/>
      <c r="L45" s="32"/>
    </row>
    <row r="46" spans="1:12">
      <c r="A46" s="29">
        <v>31</v>
      </c>
      <c r="B46" s="30">
        <v>165000</v>
      </c>
      <c r="C46" s="31">
        <v>167000</v>
      </c>
      <c r="D46" s="31">
        <v>3120</v>
      </c>
      <c r="E46" s="31">
        <v>1510</v>
      </c>
      <c r="F46" s="31">
        <v>0</v>
      </c>
      <c r="G46" s="31">
        <v>0</v>
      </c>
      <c r="H46" s="31">
        <v>0</v>
      </c>
      <c r="I46" s="31">
        <v>0</v>
      </c>
      <c r="J46" s="31">
        <v>0</v>
      </c>
      <c r="K46" s="31">
        <v>0</v>
      </c>
      <c r="L46" s="32">
        <v>10700</v>
      </c>
    </row>
    <row r="47" spans="1:12">
      <c r="A47" s="29">
        <v>32</v>
      </c>
      <c r="B47" s="30">
        <v>167000</v>
      </c>
      <c r="C47" s="31">
        <v>169000</v>
      </c>
      <c r="D47" s="31">
        <v>3200</v>
      </c>
      <c r="E47" s="31">
        <v>1580</v>
      </c>
      <c r="F47" s="31">
        <v>0</v>
      </c>
      <c r="G47" s="31">
        <v>0</v>
      </c>
      <c r="H47" s="31">
        <v>0</v>
      </c>
      <c r="I47" s="31">
        <v>0</v>
      </c>
      <c r="J47" s="31">
        <v>0</v>
      </c>
      <c r="K47" s="31">
        <v>0</v>
      </c>
      <c r="L47" s="32">
        <v>11000</v>
      </c>
    </row>
    <row r="48" spans="1:12">
      <c r="A48" s="29">
        <v>33</v>
      </c>
      <c r="B48" s="30">
        <v>169000</v>
      </c>
      <c r="C48" s="31">
        <v>171000</v>
      </c>
      <c r="D48" s="31">
        <v>3270</v>
      </c>
      <c r="E48" s="31">
        <v>1650</v>
      </c>
      <c r="F48" s="31">
        <v>0</v>
      </c>
      <c r="G48" s="31">
        <v>0</v>
      </c>
      <c r="H48" s="31">
        <v>0</v>
      </c>
      <c r="I48" s="31">
        <v>0</v>
      </c>
      <c r="J48" s="31">
        <v>0</v>
      </c>
      <c r="K48" s="31">
        <v>0</v>
      </c>
      <c r="L48" s="32">
        <v>11300</v>
      </c>
    </row>
    <row r="49" spans="1:12">
      <c r="A49" s="29">
        <v>34</v>
      </c>
      <c r="B49" s="30">
        <v>171000</v>
      </c>
      <c r="C49" s="31">
        <v>173000</v>
      </c>
      <c r="D49" s="31">
        <v>3340</v>
      </c>
      <c r="E49" s="31">
        <v>1730</v>
      </c>
      <c r="F49" s="31">
        <v>100</v>
      </c>
      <c r="G49" s="31">
        <v>0</v>
      </c>
      <c r="H49" s="31">
        <v>0</v>
      </c>
      <c r="I49" s="31">
        <v>0</v>
      </c>
      <c r="J49" s="31">
        <v>0</v>
      </c>
      <c r="K49" s="31">
        <v>0</v>
      </c>
      <c r="L49" s="32">
        <v>11500</v>
      </c>
    </row>
    <row r="50" spans="1:12">
      <c r="A50" s="29">
        <v>35</v>
      </c>
      <c r="B50" s="30">
        <v>173000</v>
      </c>
      <c r="C50" s="31">
        <v>175000</v>
      </c>
      <c r="D50" s="31">
        <v>3410</v>
      </c>
      <c r="E50" s="31">
        <v>1800</v>
      </c>
      <c r="F50" s="31">
        <v>170</v>
      </c>
      <c r="G50" s="31">
        <v>0</v>
      </c>
      <c r="H50" s="31">
        <v>0</v>
      </c>
      <c r="I50" s="31">
        <v>0</v>
      </c>
      <c r="J50" s="31">
        <v>0</v>
      </c>
      <c r="K50" s="31">
        <v>0</v>
      </c>
      <c r="L50" s="32">
        <v>11800</v>
      </c>
    </row>
    <row r="51" spans="1:12">
      <c r="A51" s="29"/>
      <c r="B51" s="30"/>
      <c r="C51" s="31"/>
      <c r="D51" s="31"/>
      <c r="E51" s="31"/>
      <c r="F51" s="31"/>
      <c r="G51" s="31"/>
      <c r="H51" s="31"/>
      <c r="I51" s="31"/>
      <c r="J51" s="31"/>
      <c r="K51" s="31"/>
      <c r="L51" s="32"/>
    </row>
    <row r="52" spans="1:12">
      <c r="A52" s="29">
        <v>36</v>
      </c>
      <c r="B52" s="30">
        <v>175000</v>
      </c>
      <c r="C52" s="31">
        <v>177000</v>
      </c>
      <c r="D52" s="31">
        <v>3480</v>
      </c>
      <c r="E52" s="31">
        <v>1870</v>
      </c>
      <c r="F52" s="31">
        <v>250</v>
      </c>
      <c r="G52" s="31">
        <v>0</v>
      </c>
      <c r="H52" s="31">
        <v>0</v>
      </c>
      <c r="I52" s="31">
        <v>0</v>
      </c>
      <c r="J52" s="31">
        <v>0</v>
      </c>
      <c r="K52" s="31">
        <v>0</v>
      </c>
      <c r="L52" s="32">
        <v>12100</v>
      </c>
    </row>
    <row r="53" spans="1:12">
      <c r="A53" s="29">
        <v>37</v>
      </c>
      <c r="B53" s="30">
        <v>177000</v>
      </c>
      <c r="C53" s="31">
        <v>179000</v>
      </c>
      <c r="D53" s="31">
        <v>3550</v>
      </c>
      <c r="E53" s="31">
        <v>1940</v>
      </c>
      <c r="F53" s="31">
        <v>320</v>
      </c>
      <c r="G53" s="31">
        <v>0</v>
      </c>
      <c r="H53" s="31">
        <v>0</v>
      </c>
      <c r="I53" s="31">
        <v>0</v>
      </c>
      <c r="J53" s="31">
        <v>0</v>
      </c>
      <c r="K53" s="31">
        <v>0</v>
      </c>
      <c r="L53" s="32">
        <v>12500</v>
      </c>
    </row>
    <row r="54" spans="1:12">
      <c r="A54" s="29">
        <v>38</v>
      </c>
      <c r="B54" s="30">
        <v>179000</v>
      </c>
      <c r="C54" s="31">
        <v>181000</v>
      </c>
      <c r="D54" s="31">
        <v>3620</v>
      </c>
      <c r="E54" s="31">
        <v>2010</v>
      </c>
      <c r="F54" s="31">
        <v>390</v>
      </c>
      <c r="G54" s="31">
        <v>0</v>
      </c>
      <c r="H54" s="31">
        <v>0</v>
      </c>
      <c r="I54" s="31">
        <v>0</v>
      </c>
      <c r="J54" s="31">
        <v>0</v>
      </c>
      <c r="K54" s="31">
        <v>0</v>
      </c>
      <c r="L54" s="32">
        <v>12800</v>
      </c>
    </row>
    <row r="55" spans="1:12">
      <c r="A55" s="29">
        <v>39</v>
      </c>
      <c r="B55" s="30">
        <v>181000</v>
      </c>
      <c r="C55" s="31">
        <v>183000</v>
      </c>
      <c r="D55" s="31">
        <v>3700</v>
      </c>
      <c r="E55" s="31">
        <v>2080</v>
      </c>
      <c r="F55" s="31">
        <v>460</v>
      </c>
      <c r="G55" s="31">
        <v>0</v>
      </c>
      <c r="H55" s="31">
        <v>0</v>
      </c>
      <c r="I55" s="31">
        <v>0</v>
      </c>
      <c r="J55" s="31">
        <v>0</v>
      </c>
      <c r="K55" s="31">
        <v>0</v>
      </c>
      <c r="L55" s="32">
        <v>13300</v>
      </c>
    </row>
    <row r="56" spans="1:12">
      <c r="A56" s="29">
        <v>40</v>
      </c>
      <c r="B56" s="30">
        <v>183000</v>
      </c>
      <c r="C56" s="31">
        <v>185000</v>
      </c>
      <c r="D56" s="31">
        <v>3770</v>
      </c>
      <c r="E56" s="31">
        <v>2150</v>
      </c>
      <c r="F56" s="31">
        <v>530</v>
      </c>
      <c r="G56" s="31">
        <v>0</v>
      </c>
      <c r="H56" s="31">
        <v>0</v>
      </c>
      <c r="I56" s="31">
        <v>0</v>
      </c>
      <c r="J56" s="31">
        <v>0</v>
      </c>
      <c r="K56" s="31">
        <v>0</v>
      </c>
      <c r="L56" s="32">
        <v>14000</v>
      </c>
    </row>
    <row r="57" spans="1:12">
      <c r="A57" s="29"/>
      <c r="B57" s="30"/>
      <c r="C57" s="31"/>
      <c r="D57" s="31"/>
      <c r="E57" s="31"/>
      <c r="F57" s="31"/>
      <c r="G57" s="31"/>
      <c r="H57" s="31"/>
      <c r="I57" s="31"/>
      <c r="J57" s="31"/>
      <c r="K57" s="31"/>
      <c r="L57" s="32"/>
    </row>
    <row r="58" spans="1:12">
      <c r="A58" s="29">
        <v>41</v>
      </c>
      <c r="B58" s="30">
        <v>185000</v>
      </c>
      <c r="C58" s="31">
        <v>187000</v>
      </c>
      <c r="D58" s="31">
        <v>3840</v>
      </c>
      <c r="E58" s="31">
        <v>2230</v>
      </c>
      <c r="F58" s="31">
        <v>600</v>
      </c>
      <c r="G58" s="31">
        <v>0</v>
      </c>
      <c r="H58" s="31">
        <v>0</v>
      </c>
      <c r="I58" s="31">
        <v>0</v>
      </c>
      <c r="J58" s="31">
        <v>0</v>
      </c>
      <c r="K58" s="31">
        <v>0</v>
      </c>
      <c r="L58" s="32">
        <v>14700</v>
      </c>
    </row>
    <row r="59" spans="1:12">
      <c r="A59" s="29">
        <v>42</v>
      </c>
      <c r="B59" s="30">
        <v>187000</v>
      </c>
      <c r="C59" s="31">
        <v>189000</v>
      </c>
      <c r="D59" s="31">
        <v>3910</v>
      </c>
      <c r="E59" s="31">
        <v>2300</v>
      </c>
      <c r="F59" s="31">
        <v>670</v>
      </c>
      <c r="G59" s="31">
        <v>0</v>
      </c>
      <c r="H59" s="31">
        <v>0</v>
      </c>
      <c r="I59" s="31">
        <v>0</v>
      </c>
      <c r="J59" s="31">
        <v>0</v>
      </c>
      <c r="K59" s="31">
        <v>0</v>
      </c>
      <c r="L59" s="32">
        <v>15400</v>
      </c>
    </row>
    <row r="60" spans="1:12">
      <c r="A60" s="29">
        <v>43</v>
      </c>
      <c r="B60" s="30">
        <v>189000</v>
      </c>
      <c r="C60" s="31">
        <v>191000</v>
      </c>
      <c r="D60" s="31">
        <v>3980</v>
      </c>
      <c r="E60" s="31">
        <v>2370</v>
      </c>
      <c r="F60" s="31">
        <v>750</v>
      </c>
      <c r="G60" s="31">
        <v>0</v>
      </c>
      <c r="H60" s="31">
        <v>0</v>
      </c>
      <c r="I60" s="31">
        <v>0</v>
      </c>
      <c r="J60" s="31">
        <v>0</v>
      </c>
      <c r="K60" s="31">
        <v>0</v>
      </c>
      <c r="L60" s="32">
        <v>16100</v>
      </c>
    </row>
    <row r="61" spans="1:12">
      <c r="A61" s="29">
        <v>44</v>
      </c>
      <c r="B61" s="30">
        <v>191000</v>
      </c>
      <c r="C61" s="31">
        <v>193000</v>
      </c>
      <c r="D61" s="31">
        <v>4050</v>
      </c>
      <c r="E61" s="31">
        <v>2440</v>
      </c>
      <c r="F61" s="31">
        <v>820</v>
      </c>
      <c r="G61" s="31">
        <v>0</v>
      </c>
      <c r="H61" s="31">
        <v>0</v>
      </c>
      <c r="I61" s="31">
        <v>0</v>
      </c>
      <c r="J61" s="31">
        <v>0</v>
      </c>
      <c r="K61" s="31">
        <v>0</v>
      </c>
      <c r="L61" s="32">
        <v>16800</v>
      </c>
    </row>
    <row r="62" spans="1:12">
      <c r="A62" s="29">
        <v>45</v>
      </c>
      <c r="B62" s="30">
        <v>193000</v>
      </c>
      <c r="C62" s="31">
        <v>195000</v>
      </c>
      <c r="D62" s="31">
        <v>4120</v>
      </c>
      <c r="E62" s="31">
        <v>2510</v>
      </c>
      <c r="F62" s="31">
        <v>890</v>
      </c>
      <c r="G62" s="31">
        <v>0</v>
      </c>
      <c r="H62" s="31">
        <v>0</v>
      </c>
      <c r="I62" s="31">
        <v>0</v>
      </c>
      <c r="J62" s="31">
        <v>0</v>
      </c>
      <c r="K62" s="31">
        <v>0</v>
      </c>
      <c r="L62" s="32">
        <v>17600</v>
      </c>
    </row>
    <row r="63" spans="1:12">
      <c r="A63" s="33"/>
      <c r="B63" s="34"/>
      <c r="C63" s="35"/>
      <c r="D63" s="35"/>
      <c r="E63" s="35"/>
      <c r="F63" s="35"/>
      <c r="G63" s="35"/>
      <c r="H63" s="35"/>
      <c r="I63" s="35"/>
      <c r="J63" s="35"/>
      <c r="K63" s="35"/>
      <c r="L63" s="36"/>
    </row>
    <row r="64" spans="1:12">
      <c r="A64" s="29">
        <v>46</v>
      </c>
      <c r="B64" s="30">
        <v>195000</v>
      </c>
      <c r="C64" s="31">
        <v>197000</v>
      </c>
      <c r="D64" s="31">
        <v>4200</v>
      </c>
      <c r="E64" s="31">
        <v>2580</v>
      </c>
      <c r="F64" s="31">
        <v>960</v>
      </c>
      <c r="G64" s="31">
        <v>0</v>
      </c>
      <c r="H64" s="31">
        <v>0</v>
      </c>
      <c r="I64" s="31">
        <v>0</v>
      </c>
      <c r="J64" s="31">
        <v>0</v>
      </c>
      <c r="K64" s="31">
        <v>0</v>
      </c>
      <c r="L64" s="32">
        <v>18300</v>
      </c>
    </row>
    <row r="65" spans="1:12">
      <c r="A65" s="29">
        <v>47</v>
      </c>
      <c r="B65" s="30">
        <v>197000</v>
      </c>
      <c r="C65" s="31">
        <v>199000</v>
      </c>
      <c r="D65" s="31">
        <v>4270</v>
      </c>
      <c r="E65" s="31">
        <v>2650</v>
      </c>
      <c r="F65" s="31">
        <v>1030</v>
      </c>
      <c r="G65" s="31">
        <v>0</v>
      </c>
      <c r="H65" s="31">
        <v>0</v>
      </c>
      <c r="I65" s="31">
        <v>0</v>
      </c>
      <c r="J65" s="31">
        <v>0</v>
      </c>
      <c r="K65" s="31">
        <v>0</v>
      </c>
      <c r="L65" s="32">
        <v>19000</v>
      </c>
    </row>
    <row r="66" spans="1:12">
      <c r="A66" s="29">
        <v>48</v>
      </c>
      <c r="B66" s="30">
        <v>199000</v>
      </c>
      <c r="C66" s="31">
        <v>201000</v>
      </c>
      <c r="D66" s="31">
        <v>4340</v>
      </c>
      <c r="E66" s="31">
        <v>2730</v>
      </c>
      <c r="F66" s="31">
        <v>1100</v>
      </c>
      <c r="G66" s="31">
        <v>0</v>
      </c>
      <c r="H66" s="31">
        <v>0</v>
      </c>
      <c r="I66" s="31">
        <v>0</v>
      </c>
      <c r="J66" s="31">
        <v>0</v>
      </c>
      <c r="K66" s="31">
        <v>0</v>
      </c>
      <c r="L66" s="32">
        <v>19700</v>
      </c>
    </row>
    <row r="67" spans="1:12">
      <c r="A67" s="29">
        <v>49</v>
      </c>
      <c r="B67" s="30">
        <v>201000</v>
      </c>
      <c r="C67" s="31">
        <v>203000</v>
      </c>
      <c r="D67" s="31">
        <v>4410</v>
      </c>
      <c r="E67" s="31">
        <v>2800</v>
      </c>
      <c r="F67" s="31">
        <v>1170</v>
      </c>
      <c r="G67" s="31">
        <v>0</v>
      </c>
      <c r="H67" s="31">
        <v>0</v>
      </c>
      <c r="I67" s="31">
        <v>0</v>
      </c>
      <c r="J67" s="31">
        <v>0</v>
      </c>
      <c r="K67" s="31">
        <v>0</v>
      </c>
      <c r="L67" s="32">
        <v>20400</v>
      </c>
    </row>
    <row r="68" spans="1:12">
      <c r="A68" s="29">
        <v>50</v>
      </c>
      <c r="B68" s="30">
        <v>203000</v>
      </c>
      <c r="C68" s="31">
        <v>205000</v>
      </c>
      <c r="D68" s="31">
        <v>4480</v>
      </c>
      <c r="E68" s="31">
        <v>2870</v>
      </c>
      <c r="F68" s="31">
        <v>1250</v>
      </c>
      <c r="G68" s="31">
        <v>0</v>
      </c>
      <c r="H68" s="31">
        <v>0</v>
      </c>
      <c r="I68" s="31">
        <v>0</v>
      </c>
      <c r="J68" s="31">
        <v>0</v>
      </c>
      <c r="K68" s="31">
        <v>0</v>
      </c>
      <c r="L68" s="32">
        <v>21000</v>
      </c>
    </row>
    <row r="69" spans="1:12">
      <c r="A69" s="29"/>
      <c r="B69" s="30"/>
      <c r="C69" s="31"/>
      <c r="D69" s="31"/>
      <c r="E69" s="31"/>
      <c r="F69" s="31"/>
      <c r="G69" s="31"/>
      <c r="H69" s="31"/>
      <c r="I69" s="31"/>
      <c r="J69" s="31"/>
      <c r="K69" s="31"/>
      <c r="L69" s="32"/>
    </row>
    <row r="70" spans="1:12">
      <c r="A70" s="29">
        <v>51</v>
      </c>
      <c r="B70" s="30">
        <v>205000</v>
      </c>
      <c r="C70" s="31">
        <v>207000</v>
      </c>
      <c r="D70" s="31">
        <v>4550</v>
      </c>
      <c r="E70" s="31">
        <v>2940</v>
      </c>
      <c r="F70" s="31">
        <v>1320</v>
      </c>
      <c r="G70" s="31">
        <v>0</v>
      </c>
      <c r="H70" s="31">
        <v>0</v>
      </c>
      <c r="I70" s="31">
        <v>0</v>
      </c>
      <c r="J70" s="31">
        <v>0</v>
      </c>
      <c r="K70" s="31">
        <v>0</v>
      </c>
      <c r="L70" s="32">
        <v>21700</v>
      </c>
    </row>
    <row r="71" spans="1:12">
      <c r="A71" s="29">
        <v>52</v>
      </c>
      <c r="B71" s="30">
        <v>207000</v>
      </c>
      <c r="C71" s="31">
        <v>209000</v>
      </c>
      <c r="D71" s="31">
        <v>4630</v>
      </c>
      <c r="E71" s="31">
        <v>3010</v>
      </c>
      <c r="F71" s="31">
        <v>1390</v>
      </c>
      <c r="G71" s="31">
        <v>0</v>
      </c>
      <c r="H71" s="31">
        <v>0</v>
      </c>
      <c r="I71" s="31">
        <v>0</v>
      </c>
      <c r="J71" s="31">
        <v>0</v>
      </c>
      <c r="K71" s="31">
        <v>0</v>
      </c>
      <c r="L71" s="32">
        <v>22500</v>
      </c>
    </row>
    <row r="72" spans="1:12">
      <c r="A72" s="29">
        <v>53</v>
      </c>
      <c r="B72" s="30">
        <v>209000</v>
      </c>
      <c r="C72" s="31">
        <v>211000</v>
      </c>
      <c r="D72" s="31">
        <v>4700</v>
      </c>
      <c r="E72" s="31">
        <v>3080</v>
      </c>
      <c r="F72" s="31">
        <v>1460</v>
      </c>
      <c r="G72" s="31">
        <v>0</v>
      </c>
      <c r="H72" s="31">
        <v>0</v>
      </c>
      <c r="I72" s="31">
        <v>0</v>
      </c>
      <c r="J72" s="31">
        <v>0</v>
      </c>
      <c r="K72" s="31">
        <v>0</v>
      </c>
      <c r="L72" s="32">
        <v>23000</v>
      </c>
    </row>
    <row r="73" spans="1:12">
      <c r="A73" s="29">
        <v>54</v>
      </c>
      <c r="B73" s="30">
        <v>211000</v>
      </c>
      <c r="C73" s="31">
        <v>213000</v>
      </c>
      <c r="D73" s="31">
        <v>4770</v>
      </c>
      <c r="E73" s="31">
        <v>3150</v>
      </c>
      <c r="F73" s="31">
        <v>1530</v>
      </c>
      <c r="G73" s="31">
        <v>0</v>
      </c>
      <c r="H73" s="31">
        <v>0</v>
      </c>
      <c r="I73" s="31">
        <v>0</v>
      </c>
      <c r="J73" s="31">
        <v>0</v>
      </c>
      <c r="K73" s="31">
        <v>0</v>
      </c>
      <c r="L73" s="32">
        <v>23600</v>
      </c>
    </row>
    <row r="74" spans="1:12">
      <c r="A74" s="29">
        <v>55</v>
      </c>
      <c r="B74" s="30">
        <v>213000</v>
      </c>
      <c r="C74" s="31">
        <v>215000</v>
      </c>
      <c r="D74" s="31">
        <v>4840</v>
      </c>
      <c r="E74" s="31">
        <v>3230</v>
      </c>
      <c r="F74" s="31">
        <v>1600</v>
      </c>
      <c r="G74" s="31">
        <v>0</v>
      </c>
      <c r="H74" s="31">
        <v>0</v>
      </c>
      <c r="I74" s="31">
        <v>0</v>
      </c>
      <c r="J74" s="31">
        <v>0</v>
      </c>
      <c r="K74" s="31">
        <v>0</v>
      </c>
      <c r="L74" s="32">
        <v>24100</v>
      </c>
    </row>
    <row r="75" spans="1:12">
      <c r="A75" s="29"/>
      <c r="B75" s="30"/>
      <c r="C75" s="31"/>
      <c r="D75" s="31"/>
      <c r="E75" s="31"/>
      <c r="F75" s="31"/>
      <c r="G75" s="31"/>
      <c r="H75" s="31"/>
      <c r="I75" s="31"/>
      <c r="J75" s="31"/>
      <c r="K75" s="31"/>
      <c r="L75" s="32"/>
    </row>
    <row r="76" spans="1:12">
      <c r="A76" s="29">
        <v>56</v>
      </c>
      <c r="B76" s="30">
        <v>215000</v>
      </c>
      <c r="C76" s="31">
        <v>217000</v>
      </c>
      <c r="D76" s="31">
        <v>4910</v>
      </c>
      <c r="E76" s="31">
        <v>3300</v>
      </c>
      <c r="F76" s="31">
        <v>1670</v>
      </c>
      <c r="G76" s="31">
        <v>0</v>
      </c>
      <c r="H76" s="31">
        <v>0</v>
      </c>
      <c r="I76" s="31">
        <v>0</v>
      </c>
      <c r="J76" s="31">
        <v>0</v>
      </c>
      <c r="K76" s="31">
        <v>0</v>
      </c>
      <c r="L76" s="32">
        <v>24700</v>
      </c>
    </row>
    <row r="77" spans="1:12">
      <c r="A77" s="29">
        <v>57</v>
      </c>
      <c r="B77" s="30">
        <v>217000</v>
      </c>
      <c r="C77" s="31">
        <v>219000</v>
      </c>
      <c r="D77" s="31">
        <v>4980</v>
      </c>
      <c r="E77" s="31">
        <v>3370</v>
      </c>
      <c r="F77" s="31">
        <v>1750</v>
      </c>
      <c r="G77" s="31">
        <v>130</v>
      </c>
      <c r="H77" s="31">
        <v>0</v>
      </c>
      <c r="I77" s="31">
        <v>0</v>
      </c>
      <c r="J77" s="31">
        <v>0</v>
      </c>
      <c r="K77" s="31">
        <v>0</v>
      </c>
      <c r="L77" s="32">
        <v>25300</v>
      </c>
    </row>
    <row r="78" spans="1:12">
      <c r="A78" s="29">
        <v>58</v>
      </c>
      <c r="B78" s="30">
        <v>219000</v>
      </c>
      <c r="C78" s="31">
        <v>221000</v>
      </c>
      <c r="D78" s="31">
        <v>5050</v>
      </c>
      <c r="E78" s="31">
        <v>3440</v>
      </c>
      <c r="F78" s="31">
        <v>1820</v>
      </c>
      <c r="G78" s="31">
        <v>200</v>
      </c>
      <c r="H78" s="31">
        <v>0</v>
      </c>
      <c r="I78" s="31">
        <v>0</v>
      </c>
      <c r="J78" s="31">
        <v>0</v>
      </c>
      <c r="K78" s="31">
        <v>0</v>
      </c>
      <c r="L78" s="32">
        <v>25800</v>
      </c>
    </row>
    <row r="79" spans="1:12">
      <c r="A79" s="29">
        <v>59</v>
      </c>
      <c r="B79" s="30">
        <v>221000</v>
      </c>
      <c r="C79" s="31">
        <v>224000</v>
      </c>
      <c r="D79" s="31">
        <v>5150</v>
      </c>
      <c r="E79" s="31">
        <v>3520</v>
      </c>
      <c r="F79" s="31">
        <v>1910</v>
      </c>
      <c r="G79" s="31">
        <v>300</v>
      </c>
      <c r="H79" s="31">
        <v>0</v>
      </c>
      <c r="I79" s="31">
        <v>0</v>
      </c>
      <c r="J79" s="31">
        <v>0</v>
      </c>
      <c r="K79" s="31">
        <v>0</v>
      </c>
      <c r="L79" s="32">
        <v>26400</v>
      </c>
    </row>
    <row r="80" spans="1:12">
      <c r="A80" s="29">
        <v>60</v>
      </c>
      <c r="B80" s="30">
        <v>224000</v>
      </c>
      <c r="C80" s="31">
        <v>227000</v>
      </c>
      <c r="D80" s="31">
        <v>5250</v>
      </c>
      <c r="E80" s="31">
        <v>3630</v>
      </c>
      <c r="F80" s="31">
        <v>2020</v>
      </c>
      <c r="G80" s="31">
        <v>400</v>
      </c>
      <c r="H80" s="31">
        <v>0</v>
      </c>
      <c r="I80" s="31">
        <v>0</v>
      </c>
      <c r="J80" s="31">
        <v>0</v>
      </c>
      <c r="K80" s="31">
        <v>0</v>
      </c>
      <c r="L80" s="32">
        <v>27500</v>
      </c>
    </row>
    <row r="81" spans="1:12">
      <c r="A81" s="29"/>
      <c r="B81" s="30"/>
      <c r="C81" s="31"/>
      <c r="D81" s="31"/>
      <c r="E81" s="31"/>
      <c r="F81" s="31"/>
      <c r="G81" s="31"/>
      <c r="H81" s="31"/>
      <c r="I81" s="31"/>
      <c r="J81" s="31"/>
      <c r="K81" s="31"/>
      <c r="L81" s="32"/>
    </row>
    <row r="82" spans="1:12">
      <c r="A82" s="29">
        <v>61</v>
      </c>
      <c r="B82" s="30">
        <v>227000</v>
      </c>
      <c r="C82" s="31">
        <v>230000</v>
      </c>
      <c r="D82" s="31">
        <v>5360</v>
      </c>
      <c r="E82" s="31">
        <v>3740</v>
      </c>
      <c r="F82" s="31">
        <v>2120</v>
      </c>
      <c r="G82" s="31">
        <v>510</v>
      </c>
      <c r="H82" s="31">
        <v>0</v>
      </c>
      <c r="I82" s="31">
        <v>0</v>
      </c>
      <c r="J82" s="31">
        <v>0</v>
      </c>
      <c r="K82" s="31">
        <v>0</v>
      </c>
      <c r="L82" s="32">
        <v>28500</v>
      </c>
    </row>
    <row r="83" spans="1:12">
      <c r="A83" s="29">
        <v>62</v>
      </c>
      <c r="B83" s="30">
        <v>230000</v>
      </c>
      <c r="C83" s="31">
        <v>233000</v>
      </c>
      <c r="D83" s="31">
        <v>5460</v>
      </c>
      <c r="E83" s="31">
        <v>3850</v>
      </c>
      <c r="F83" s="31">
        <v>2240</v>
      </c>
      <c r="G83" s="31">
        <v>610</v>
      </c>
      <c r="H83" s="31">
        <v>0</v>
      </c>
      <c r="I83" s="31">
        <v>0</v>
      </c>
      <c r="J83" s="31">
        <v>0</v>
      </c>
      <c r="K83" s="31">
        <v>0</v>
      </c>
      <c r="L83" s="32">
        <v>29500</v>
      </c>
    </row>
    <row r="84" spans="1:12">
      <c r="A84" s="29">
        <v>63</v>
      </c>
      <c r="B84" s="30">
        <v>233000</v>
      </c>
      <c r="C84" s="31">
        <v>236000</v>
      </c>
      <c r="D84" s="31">
        <v>5570</v>
      </c>
      <c r="E84" s="31">
        <v>3950</v>
      </c>
      <c r="F84" s="31">
        <v>2340</v>
      </c>
      <c r="G84" s="31">
        <v>720</v>
      </c>
      <c r="H84" s="31">
        <v>0</v>
      </c>
      <c r="I84" s="31">
        <v>0</v>
      </c>
      <c r="J84" s="31">
        <v>0</v>
      </c>
      <c r="K84" s="31">
        <v>0</v>
      </c>
      <c r="L84" s="32">
        <v>30500</v>
      </c>
    </row>
    <row r="85" spans="1:12">
      <c r="A85" s="29">
        <v>64</v>
      </c>
      <c r="B85" s="30">
        <v>236000</v>
      </c>
      <c r="C85" s="31">
        <v>239000</v>
      </c>
      <c r="D85" s="31">
        <v>5680</v>
      </c>
      <c r="E85" s="31">
        <v>4060</v>
      </c>
      <c r="F85" s="31">
        <v>2450</v>
      </c>
      <c r="G85" s="31">
        <v>830</v>
      </c>
      <c r="H85" s="31">
        <v>0</v>
      </c>
      <c r="I85" s="31">
        <v>0</v>
      </c>
      <c r="J85" s="31">
        <v>0</v>
      </c>
      <c r="K85" s="31">
        <v>0</v>
      </c>
      <c r="L85" s="32">
        <v>31500</v>
      </c>
    </row>
    <row r="86" spans="1:12">
      <c r="A86" s="29">
        <v>65</v>
      </c>
      <c r="B86" s="30">
        <v>239000</v>
      </c>
      <c r="C86" s="31">
        <v>242000</v>
      </c>
      <c r="D86" s="31">
        <v>5790</v>
      </c>
      <c r="E86" s="31">
        <v>4170</v>
      </c>
      <c r="F86" s="31">
        <v>2550</v>
      </c>
      <c r="G86" s="31">
        <v>940</v>
      </c>
      <c r="H86" s="31">
        <v>0</v>
      </c>
      <c r="I86" s="31">
        <v>0</v>
      </c>
      <c r="J86" s="31">
        <v>0</v>
      </c>
      <c r="K86" s="31">
        <v>0</v>
      </c>
      <c r="L86" s="32">
        <v>32600</v>
      </c>
    </row>
    <row r="87" spans="1:12">
      <c r="A87" s="29"/>
      <c r="B87" s="30"/>
      <c r="C87" s="31"/>
      <c r="D87" s="31"/>
      <c r="E87" s="31"/>
      <c r="F87" s="31"/>
      <c r="G87" s="31"/>
      <c r="H87" s="31"/>
      <c r="I87" s="31"/>
      <c r="J87" s="31"/>
      <c r="K87" s="31"/>
      <c r="L87" s="32"/>
    </row>
    <row r="88" spans="1:12">
      <c r="A88" s="29">
        <v>66</v>
      </c>
      <c r="B88" s="30">
        <v>242000</v>
      </c>
      <c r="C88" s="31">
        <v>245000</v>
      </c>
      <c r="D88" s="31">
        <v>5890</v>
      </c>
      <c r="E88" s="31">
        <v>4280</v>
      </c>
      <c r="F88" s="31">
        <v>2660</v>
      </c>
      <c r="G88" s="31">
        <v>1040</v>
      </c>
      <c r="H88" s="31">
        <v>0</v>
      </c>
      <c r="I88" s="31">
        <v>0</v>
      </c>
      <c r="J88" s="31">
        <v>0</v>
      </c>
      <c r="K88" s="31">
        <v>0</v>
      </c>
      <c r="L88" s="32">
        <v>33600</v>
      </c>
    </row>
    <row r="89" spans="1:12">
      <c r="A89" s="29">
        <v>67</v>
      </c>
      <c r="B89" s="30">
        <v>245000</v>
      </c>
      <c r="C89" s="31">
        <v>248000</v>
      </c>
      <c r="D89" s="31">
        <v>6000</v>
      </c>
      <c r="E89" s="31">
        <v>4380</v>
      </c>
      <c r="F89" s="31">
        <v>2770</v>
      </c>
      <c r="G89" s="31">
        <v>1150</v>
      </c>
      <c r="H89" s="31">
        <v>0</v>
      </c>
      <c r="I89" s="31">
        <v>0</v>
      </c>
      <c r="J89" s="31">
        <v>0</v>
      </c>
      <c r="K89" s="31">
        <v>0</v>
      </c>
      <c r="L89" s="32">
        <v>34600</v>
      </c>
    </row>
    <row r="90" spans="1:12">
      <c r="A90" s="29">
        <v>68</v>
      </c>
      <c r="B90" s="30">
        <v>248000</v>
      </c>
      <c r="C90" s="31">
        <v>251000</v>
      </c>
      <c r="D90" s="31">
        <v>6110</v>
      </c>
      <c r="E90" s="31">
        <v>4490</v>
      </c>
      <c r="F90" s="31">
        <v>2880</v>
      </c>
      <c r="G90" s="31">
        <v>1260</v>
      </c>
      <c r="H90" s="31">
        <v>0</v>
      </c>
      <c r="I90" s="31">
        <v>0</v>
      </c>
      <c r="J90" s="31">
        <v>0</v>
      </c>
      <c r="K90" s="31">
        <v>0</v>
      </c>
      <c r="L90" s="32">
        <v>35500</v>
      </c>
    </row>
    <row r="91" spans="1:12">
      <c r="A91" s="29">
        <v>69</v>
      </c>
      <c r="B91" s="30">
        <v>251000</v>
      </c>
      <c r="C91" s="31">
        <v>254000</v>
      </c>
      <c r="D91" s="31">
        <v>6220</v>
      </c>
      <c r="E91" s="31">
        <v>4590</v>
      </c>
      <c r="F91" s="31">
        <v>2980</v>
      </c>
      <c r="G91" s="31">
        <v>1370</v>
      </c>
      <c r="H91" s="31">
        <v>0</v>
      </c>
      <c r="I91" s="31">
        <v>0</v>
      </c>
      <c r="J91" s="31">
        <v>0</v>
      </c>
      <c r="K91" s="31">
        <v>0</v>
      </c>
      <c r="L91" s="32">
        <v>36600</v>
      </c>
    </row>
    <row r="92" spans="1:12">
      <c r="A92" s="29">
        <v>70</v>
      </c>
      <c r="B92" s="30">
        <v>254000</v>
      </c>
      <c r="C92" s="31">
        <v>257000</v>
      </c>
      <c r="D92" s="31">
        <v>6320</v>
      </c>
      <c r="E92" s="31">
        <v>4710</v>
      </c>
      <c r="F92" s="31">
        <v>3090</v>
      </c>
      <c r="G92" s="31">
        <v>1470</v>
      </c>
      <c r="H92" s="31">
        <v>0</v>
      </c>
      <c r="I92" s="31">
        <v>0</v>
      </c>
      <c r="J92" s="31">
        <v>0</v>
      </c>
      <c r="K92" s="31">
        <v>0</v>
      </c>
      <c r="L92" s="32">
        <v>37600</v>
      </c>
    </row>
    <row r="93" spans="1:12">
      <c r="A93" s="29"/>
      <c r="B93" s="30"/>
      <c r="C93" s="31"/>
      <c r="D93" s="31"/>
      <c r="E93" s="31"/>
      <c r="F93" s="31"/>
      <c r="G93" s="31"/>
      <c r="H93" s="31"/>
      <c r="I93" s="31"/>
      <c r="J93" s="31"/>
      <c r="K93" s="31"/>
      <c r="L93" s="32"/>
    </row>
    <row r="94" spans="1:12">
      <c r="A94" s="29">
        <v>71</v>
      </c>
      <c r="B94" s="30">
        <v>257000</v>
      </c>
      <c r="C94" s="31">
        <v>260000</v>
      </c>
      <c r="D94" s="31">
        <v>6430</v>
      </c>
      <c r="E94" s="31">
        <v>4810</v>
      </c>
      <c r="F94" s="31">
        <v>3200</v>
      </c>
      <c r="G94" s="31">
        <v>1580</v>
      </c>
      <c r="H94" s="31">
        <v>0</v>
      </c>
      <c r="I94" s="31">
        <v>0</v>
      </c>
      <c r="J94" s="31">
        <v>0</v>
      </c>
      <c r="K94" s="31">
        <v>0</v>
      </c>
      <c r="L94" s="32">
        <v>38600</v>
      </c>
    </row>
    <row r="95" spans="1:12">
      <c r="A95" s="29">
        <v>72</v>
      </c>
      <c r="B95" s="30">
        <v>260000</v>
      </c>
      <c r="C95" s="31">
        <v>263000</v>
      </c>
      <c r="D95" s="31">
        <v>6530</v>
      </c>
      <c r="E95" s="31">
        <v>4920</v>
      </c>
      <c r="F95" s="31">
        <v>3310</v>
      </c>
      <c r="G95" s="31">
        <v>1680</v>
      </c>
      <c r="H95" s="31">
        <v>0</v>
      </c>
      <c r="I95" s="31">
        <v>0</v>
      </c>
      <c r="J95" s="31">
        <v>0</v>
      </c>
      <c r="K95" s="31">
        <v>0</v>
      </c>
      <c r="L95" s="32">
        <v>39600</v>
      </c>
    </row>
    <row r="96" spans="1:12">
      <c r="A96" s="29">
        <v>73</v>
      </c>
      <c r="B96" s="30">
        <v>263000</v>
      </c>
      <c r="C96" s="31">
        <v>266000</v>
      </c>
      <c r="D96" s="31">
        <v>6650</v>
      </c>
      <c r="E96" s="31">
        <v>5020</v>
      </c>
      <c r="F96" s="31">
        <v>3410</v>
      </c>
      <c r="G96" s="31">
        <v>1800</v>
      </c>
      <c r="H96" s="31">
        <v>170</v>
      </c>
      <c r="I96" s="31">
        <v>0</v>
      </c>
      <c r="J96" s="31">
        <v>0</v>
      </c>
      <c r="K96" s="31">
        <v>0</v>
      </c>
      <c r="L96" s="32">
        <v>40600</v>
      </c>
    </row>
    <row r="97" spans="1:12">
      <c r="A97" s="29">
        <v>74</v>
      </c>
      <c r="B97" s="30">
        <v>266000</v>
      </c>
      <c r="C97" s="31">
        <v>269000</v>
      </c>
      <c r="D97" s="31">
        <v>6750</v>
      </c>
      <c r="E97" s="31">
        <v>5140</v>
      </c>
      <c r="F97" s="31">
        <v>3520</v>
      </c>
      <c r="G97" s="31">
        <v>1900</v>
      </c>
      <c r="H97" s="31">
        <v>290</v>
      </c>
      <c r="I97" s="31">
        <v>0</v>
      </c>
      <c r="J97" s="31">
        <v>0</v>
      </c>
      <c r="K97" s="31">
        <v>0</v>
      </c>
      <c r="L97" s="32">
        <v>41700</v>
      </c>
    </row>
    <row r="98" spans="1:12">
      <c r="A98" s="29">
        <v>75</v>
      </c>
      <c r="B98" s="30">
        <v>269000</v>
      </c>
      <c r="C98" s="31">
        <v>272000</v>
      </c>
      <c r="D98" s="31">
        <v>6860</v>
      </c>
      <c r="E98" s="31">
        <v>5240</v>
      </c>
      <c r="F98" s="31">
        <v>3620</v>
      </c>
      <c r="G98" s="31">
        <v>2010</v>
      </c>
      <c r="H98" s="31">
        <v>390</v>
      </c>
      <c r="I98" s="31">
        <v>0</v>
      </c>
      <c r="J98" s="31">
        <v>0</v>
      </c>
      <c r="K98" s="31">
        <v>0</v>
      </c>
      <c r="L98" s="32">
        <v>42700</v>
      </c>
    </row>
    <row r="99" spans="1:12">
      <c r="A99" s="29"/>
      <c r="B99" s="30"/>
      <c r="C99" s="31"/>
      <c r="D99" s="31"/>
      <c r="E99" s="31"/>
      <c r="F99" s="31"/>
      <c r="G99" s="31"/>
      <c r="H99" s="31"/>
      <c r="I99" s="31"/>
      <c r="J99" s="31"/>
      <c r="K99" s="31"/>
      <c r="L99" s="32"/>
    </row>
    <row r="100" spans="1:12">
      <c r="A100" s="29">
        <v>76</v>
      </c>
      <c r="B100" s="30">
        <v>272000</v>
      </c>
      <c r="C100" s="31">
        <v>275000</v>
      </c>
      <c r="D100" s="31">
        <v>6960</v>
      </c>
      <c r="E100" s="31">
        <v>5350</v>
      </c>
      <c r="F100" s="31">
        <v>3740</v>
      </c>
      <c r="G100" s="31">
        <v>2110</v>
      </c>
      <c r="H100" s="31">
        <v>500</v>
      </c>
      <c r="I100" s="31">
        <v>0</v>
      </c>
      <c r="J100" s="31">
        <v>0</v>
      </c>
      <c r="K100" s="31">
        <v>0</v>
      </c>
      <c r="L100" s="32">
        <v>43700</v>
      </c>
    </row>
    <row r="101" spans="1:12">
      <c r="A101" s="29">
        <v>77</v>
      </c>
      <c r="B101" s="30">
        <v>275000</v>
      </c>
      <c r="C101" s="31">
        <v>278000</v>
      </c>
      <c r="D101" s="31">
        <v>7080</v>
      </c>
      <c r="E101" s="31">
        <v>5450</v>
      </c>
      <c r="F101" s="31">
        <v>3840</v>
      </c>
      <c r="G101" s="31">
        <v>2230</v>
      </c>
      <c r="H101" s="31">
        <v>600</v>
      </c>
      <c r="I101" s="31">
        <v>0</v>
      </c>
      <c r="J101" s="31">
        <v>0</v>
      </c>
      <c r="K101" s="31">
        <v>0</v>
      </c>
      <c r="L101" s="32">
        <v>44700</v>
      </c>
    </row>
    <row r="102" spans="1:12">
      <c r="A102" s="29">
        <v>78</v>
      </c>
      <c r="B102" s="30">
        <v>278000</v>
      </c>
      <c r="C102" s="31">
        <v>281000</v>
      </c>
      <c r="D102" s="31">
        <v>7180</v>
      </c>
      <c r="E102" s="31">
        <v>5560</v>
      </c>
      <c r="F102" s="31">
        <v>3950</v>
      </c>
      <c r="G102" s="31">
        <v>2330</v>
      </c>
      <c r="H102" s="31">
        <v>710</v>
      </c>
      <c r="I102" s="31">
        <v>0</v>
      </c>
      <c r="J102" s="31">
        <v>0</v>
      </c>
      <c r="K102" s="31">
        <v>0</v>
      </c>
      <c r="L102" s="32">
        <v>45600</v>
      </c>
    </row>
    <row r="103" spans="1:12">
      <c r="A103" s="29">
        <v>79</v>
      </c>
      <c r="B103" s="30">
        <v>281000</v>
      </c>
      <c r="C103" s="31">
        <v>284000</v>
      </c>
      <c r="D103" s="31">
        <v>7290</v>
      </c>
      <c r="E103" s="31">
        <v>5670</v>
      </c>
      <c r="F103" s="31">
        <v>4050</v>
      </c>
      <c r="G103" s="31">
        <v>2440</v>
      </c>
      <c r="H103" s="31">
        <v>820</v>
      </c>
      <c r="I103" s="31">
        <v>0</v>
      </c>
      <c r="J103" s="31">
        <v>0</v>
      </c>
      <c r="K103" s="31">
        <v>0</v>
      </c>
      <c r="L103" s="32">
        <v>46700</v>
      </c>
    </row>
    <row r="104" spans="1:12">
      <c r="A104" s="29">
        <v>80</v>
      </c>
      <c r="B104" s="30">
        <v>284000</v>
      </c>
      <c r="C104" s="31">
        <v>287000</v>
      </c>
      <c r="D104" s="31">
        <v>7390</v>
      </c>
      <c r="E104" s="31">
        <v>5780</v>
      </c>
      <c r="F104" s="31">
        <v>4170</v>
      </c>
      <c r="G104" s="31">
        <v>2540</v>
      </c>
      <c r="H104" s="31">
        <v>930</v>
      </c>
      <c r="I104" s="31">
        <v>0</v>
      </c>
      <c r="J104" s="31">
        <v>0</v>
      </c>
      <c r="K104" s="31">
        <v>0</v>
      </c>
      <c r="L104" s="32">
        <v>47800</v>
      </c>
    </row>
    <row r="105" spans="1:12">
      <c r="A105" s="29"/>
      <c r="B105" s="30"/>
      <c r="C105" s="31"/>
      <c r="D105" s="31"/>
      <c r="E105" s="31"/>
      <c r="F105" s="31"/>
      <c r="G105" s="31"/>
      <c r="H105" s="31"/>
      <c r="I105" s="31"/>
      <c r="J105" s="31"/>
      <c r="K105" s="31"/>
      <c r="L105" s="32"/>
    </row>
    <row r="106" spans="1:12">
      <c r="A106" s="29">
        <v>81</v>
      </c>
      <c r="B106" s="30">
        <v>287000</v>
      </c>
      <c r="C106" s="31">
        <v>290000</v>
      </c>
      <c r="D106" s="31">
        <v>7500</v>
      </c>
      <c r="E106" s="31">
        <v>5880</v>
      </c>
      <c r="F106" s="31">
        <v>4270</v>
      </c>
      <c r="G106" s="31">
        <v>2650</v>
      </c>
      <c r="H106" s="31">
        <v>1030</v>
      </c>
      <c r="I106" s="31">
        <v>0</v>
      </c>
      <c r="J106" s="31">
        <v>0</v>
      </c>
      <c r="K106" s="31">
        <v>0</v>
      </c>
      <c r="L106" s="32">
        <v>48900</v>
      </c>
    </row>
    <row r="107" spans="1:12">
      <c r="A107" s="29">
        <v>82</v>
      </c>
      <c r="B107" s="30">
        <v>290000</v>
      </c>
      <c r="C107" s="31">
        <v>293000</v>
      </c>
      <c r="D107" s="31">
        <v>7610</v>
      </c>
      <c r="E107" s="31">
        <v>5990</v>
      </c>
      <c r="F107" s="31">
        <v>4380</v>
      </c>
      <c r="G107" s="31">
        <v>2760</v>
      </c>
      <c r="H107" s="31">
        <v>1140</v>
      </c>
      <c r="I107" s="31">
        <v>0</v>
      </c>
      <c r="J107" s="31">
        <v>0</v>
      </c>
      <c r="K107" s="31">
        <v>0</v>
      </c>
      <c r="L107" s="32">
        <v>50000</v>
      </c>
    </row>
    <row r="108" spans="1:12">
      <c r="A108" s="29">
        <v>83</v>
      </c>
      <c r="B108" s="30">
        <v>293000</v>
      </c>
      <c r="C108" s="31">
        <v>296000</v>
      </c>
      <c r="D108" s="31">
        <v>7720</v>
      </c>
      <c r="E108" s="31">
        <v>6100</v>
      </c>
      <c r="F108" s="31">
        <v>4480</v>
      </c>
      <c r="G108" s="31">
        <v>2870</v>
      </c>
      <c r="H108" s="31">
        <v>1250</v>
      </c>
      <c r="I108" s="31">
        <v>0</v>
      </c>
      <c r="J108" s="31">
        <v>0</v>
      </c>
      <c r="K108" s="31">
        <v>0</v>
      </c>
      <c r="L108" s="32">
        <v>51300</v>
      </c>
    </row>
    <row r="109" spans="1:12">
      <c r="A109" s="29">
        <v>84</v>
      </c>
      <c r="B109" s="30">
        <v>296000</v>
      </c>
      <c r="C109" s="31">
        <v>299000</v>
      </c>
      <c r="D109" s="31">
        <v>7820</v>
      </c>
      <c r="E109" s="31">
        <v>6210</v>
      </c>
      <c r="F109" s="31">
        <v>4590</v>
      </c>
      <c r="G109" s="31">
        <v>2970</v>
      </c>
      <c r="H109" s="31">
        <v>1360</v>
      </c>
      <c r="I109" s="31">
        <v>0</v>
      </c>
      <c r="J109" s="31">
        <v>0</v>
      </c>
      <c r="K109" s="31">
        <v>0</v>
      </c>
      <c r="L109" s="32">
        <v>52400</v>
      </c>
    </row>
    <row r="110" spans="1:12">
      <c r="A110" s="29">
        <v>85</v>
      </c>
      <c r="B110" s="30">
        <v>299000</v>
      </c>
      <c r="C110" s="31">
        <v>302000</v>
      </c>
      <c r="D110" s="31">
        <v>7930</v>
      </c>
      <c r="E110" s="31">
        <v>6320</v>
      </c>
      <c r="F110" s="31">
        <v>4700</v>
      </c>
      <c r="G110" s="31">
        <v>3080</v>
      </c>
      <c r="H110" s="31">
        <v>1470</v>
      </c>
      <c r="I110" s="31">
        <v>0</v>
      </c>
      <c r="J110" s="31">
        <v>0</v>
      </c>
      <c r="K110" s="31">
        <v>0</v>
      </c>
      <c r="L110" s="32">
        <v>53600</v>
      </c>
    </row>
    <row r="111" spans="1:12">
      <c r="A111" s="29"/>
      <c r="B111" s="30"/>
      <c r="C111" s="31"/>
      <c r="D111" s="31"/>
      <c r="E111" s="31"/>
      <c r="F111" s="31"/>
      <c r="G111" s="31"/>
      <c r="H111" s="31"/>
      <c r="I111" s="31"/>
      <c r="J111" s="31"/>
      <c r="K111" s="31"/>
      <c r="L111" s="32"/>
    </row>
    <row r="112" spans="1:12">
      <c r="A112" s="29">
        <v>86</v>
      </c>
      <c r="B112" s="30">
        <v>302000</v>
      </c>
      <c r="C112" s="31">
        <v>305000</v>
      </c>
      <c r="D112" s="31">
        <v>8060</v>
      </c>
      <c r="E112" s="31">
        <v>6440</v>
      </c>
      <c r="F112" s="31">
        <v>4820</v>
      </c>
      <c r="G112" s="31">
        <v>3210</v>
      </c>
      <c r="H112" s="31">
        <v>1590</v>
      </c>
      <c r="I112" s="31">
        <v>0</v>
      </c>
      <c r="J112" s="31">
        <v>0</v>
      </c>
      <c r="K112" s="31">
        <v>0</v>
      </c>
      <c r="L112" s="32">
        <v>54500</v>
      </c>
    </row>
    <row r="113" spans="1:12">
      <c r="A113" s="29">
        <v>87</v>
      </c>
      <c r="B113" s="30">
        <v>305000</v>
      </c>
      <c r="C113" s="31">
        <v>308000</v>
      </c>
      <c r="D113" s="31">
        <v>8180</v>
      </c>
      <c r="E113" s="31">
        <v>6570</v>
      </c>
      <c r="F113" s="31">
        <v>4940</v>
      </c>
      <c r="G113" s="31">
        <v>3330</v>
      </c>
      <c r="H113" s="31">
        <v>1720</v>
      </c>
      <c r="I113" s="31">
        <v>0</v>
      </c>
      <c r="J113" s="31">
        <v>0</v>
      </c>
      <c r="K113" s="31">
        <v>0</v>
      </c>
      <c r="L113" s="32">
        <v>55200</v>
      </c>
    </row>
    <row r="114" spans="1:12">
      <c r="A114" s="29">
        <v>88</v>
      </c>
      <c r="B114" s="30">
        <v>308000</v>
      </c>
      <c r="C114" s="31">
        <v>311000</v>
      </c>
      <c r="D114" s="31">
        <v>8300</v>
      </c>
      <c r="E114" s="31">
        <v>6690</v>
      </c>
      <c r="F114" s="31">
        <v>5060</v>
      </c>
      <c r="G114" s="31">
        <v>3450</v>
      </c>
      <c r="H114" s="31">
        <v>1840</v>
      </c>
      <c r="I114" s="31">
        <v>210</v>
      </c>
      <c r="J114" s="31">
        <v>0</v>
      </c>
      <c r="K114" s="31">
        <v>0</v>
      </c>
      <c r="L114" s="32">
        <v>56100</v>
      </c>
    </row>
    <row r="115" spans="1:12">
      <c r="A115" s="29">
        <v>89</v>
      </c>
      <c r="B115" s="30">
        <v>311000</v>
      </c>
      <c r="C115" s="31">
        <v>314000</v>
      </c>
      <c r="D115" s="31">
        <v>8550</v>
      </c>
      <c r="E115" s="31">
        <v>6810</v>
      </c>
      <c r="F115" s="31">
        <v>5190</v>
      </c>
      <c r="G115" s="31">
        <v>3570</v>
      </c>
      <c r="H115" s="31">
        <v>1960</v>
      </c>
      <c r="I115" s="31">
        <v>340</v>
      </c>
      <c r="J115" s="31">
        <v>0</v>
      </c>
      <c r="K115" s="31">
        <v>0</v>
      </c>
      <c r="L115" s="32">
        <v>56900</v>
      </c>
    </row>
    <row r="116" spans="1:12">
      <c r="A116" s="29">
        <v>90</v>
      </c>
      <c r="B116" s="30">
        <v>314000</v>
      </c>
      <c r="C116" s="31">
        <v>317000</v>
      </c>
      <c r="D116" s="31">
        <v>8790</v>
      </c>
      <c r="E116" s="31">
        <v>6930</v>
      </c>
      <c r="F116" s="31">
        <v>5310</v>
      </c>
      <c r="G116" s="31">
        <v>3700</v>
      </c>
      <c r="H116" s="31">
        <v>2080</v>
      </c>
      <c r="I116" s="31">
        <v>460</v>
      </c>
      <c r="J116" s="31">
        <v>0</v>
      </c>
      <c r="K116" s="31">
        <v>0</v>
      </c>
      <c r="L116" s="32">
        <v>57700</v>
      </c>
    </row>
    <row r="117" spans="1:12">
      <c r="A117" s="29"/>
      <c r="B117" s="30"/>
      <c r="C117" s="31"/>
      <c r="D117" s="31"/>
      <c r="E117" s="31"/>
      <c r="F117" s="31"/>
      <c r="G117" s="31"/>
      <c r="H117" s="31"/>
      <c r="I117" s="31"/>
      <c r="J117" s="31"/>
      <c r="K117" s="31"/>
      <c r="L117" s="32"/>
    </row>
    <row r="118" spans="1:12">
      <c r="A118" s="29">
        <v>91</v>
      </c>
      <c r="B118" s="30">
        <v>317000</v>
      </c>
      <c r="C118" s="31">
        <v>320000</v>
      </c>
      <c r="D118" s="31">
        <v>9040</v>
      </c>
      <c r="E118" s="31">
        <v>7060</v>
      </c>
      <c r="F118" s="31">
        <v>5430</v>
      </c>
      <c r="G118" s="31">
        <v>3820</v>
      </c>
      <c r="H118" s="31">
        <v>2210</v>
      </c>
      <c r="I118" s="31">
        <v>580</v>
      </c>
      <c r="J118" s="31">
        <v>0</v>
      </c>
      <c r="K118" s="31">
        <v>0</v>
      </c>
      <c r="L118" s="32">
        <v>58500</v>
      </c>
    </row>
    <row r="119" spans="1:12">
      <c r="A119" s="29">
        <v>92</v>
      </c>
      <c r="B119" s="30">
        <v>320000</v>
      </c>
      <c r="C119" s="31">
        <v>323000</v>
      </c>
      <c r="D119" s="31">
        <v>9280</v>
      </c>
      <c r="E119" s="31">
        <v>7180</v>
      </c>
      <c r="F119" s="31">
        <v>5550</v>
      </c>
      <c r="G119" s="31">
        <v>3940</v>
      </c>
      <c r="H119" s="31">
        <v>2330</v>
      </c>
      <c r="I119" s="31">
        <v>700</v>
      </c>
      <c r="J119" s="31">
        <v>0</v>
      </c>
      <c r="K119" s="31">
        <v>0</v>
      </c>
      <c r="L119" s="32">
        <v>59500</v>
      </c>
    </row>
    <row r="120" spans="1:12">
      <c r="A120" s="29">
        <v>93</v>
      </c>
      <c r="B120" s="30">
        <v>323000</v>
      </c>
      <c r="C120" s="31">
        <v>326000</v>
      </c>
      <c r="D120" s="31">
        <v>9530</v>
      </c>
      <c r="E120" s="31">
        <v>7300</v>
      </c>
      <c r="F120" s="31">
        <v>5680</v>
      </c>
      <c r="G120" s="31">
        <v>4060</v>
      </c>
      <c r="H120" s="31">
        <v>2450</v>
      </c>
      <c r="I120" s="31">
        <v>830</v>
      </c>
      <c r="J120" s="31">
        <v>0</v>
      </c>
      <c r="K120" s="31">
        <v>0</v>
      </c>
      <c r="L120" s="32">
        <v>60500</v>
      </c>
    </row>
    <row r="121" spans="1:12">
      <c r="A121" s="29">
        <v>94</v>
      </c>
      <c r="B121" s="30">
        <v>326000</v>
      </c>
      <c r="C121" s="31">
        <v>329000</v>
      </c>
      <c r="D121" s="31">
        <v>9770</v>
      </c>
      <c r="E121" s="31">
        <v>7420</v>
      </c>
      <c r="F121" s="31">
        <v>5800</v>
      </c>
      <c r="G121" s="31">
        <v>4190</v>
      </c>
      <c r="H121" s="31">
        <v>2570</v>
      </c>
      <c r="I121" s="31">
        <v>950</v>
      </c>
      <c r="J121" s="31">
        <v>0</v>
      </c>
      <c r="K121" s="31">
        <v>0</v>
      </c>
      <c r="L121" s="32">
        <v>61600</v>
      </c>
    </row>
    <row r="122" spans="1:12">
      <c r="A122" s="29">
        <v>95</v>
      </c>
      <c r="B122" s="30">
        <v>329000</v>
      </c>
      <c r="C122" s="31">
        <v>332000</v>
      </c>
      <c r="D122" s="31">
        <v>10020</v>
      </c>
      <c r="E122" s="31">
        <v>7550</v>
      </c>
      <c r="F122" s="31">
        <v>5920</v>
      </c>
      <c r="G122" s="31">
        <v>4310</v>
      </c>
      <c r="H122" s="31">
        <v>2700</v>
      </c>
      <c r="I122" s="31">
        <v>1070</v>
      </c>
      <c r="J122" s="31">
        <v>0</v>
      </c>
      <c r="K122" s="31">
        <v>0</v>
      </c>
      <c r="L122" s="32">
        <v>62600</v>
      </c>
    </row>
    <row r="123" spans="1:12">
      <c r="A123" s="33"/>
      <c r="B123" s="34"/>
      <c r="C123" s="35"/>
      <c r="D123" s="35"/>
      <c r="E123" s="35"/>
      <c r="F123" s="35"/>
      <c r="G123" s="35"/>
      <c r="H123" s="35"/>
      <c r="I123" s="35"/>
      <c r="J123" s="35"/>
      <c r="K123" s="35"/>
      <c r="L123" s="36"/>
    </row>
    <row r="124" spans="1:12">
      <c r="A124" s="29">
        <v>96</v>
      </c>
      <c r="B124" s="30">
        <v>332000</v>
      </c>
      <c r="C124" s="31">
        <v>335000</v>
      </c>
      <c r="D124" s="31">
        <v>10260</v>
      </c>
      <c r="E124" s="31">
        <v>7670</v>
      </c>
      <c r="F124" s="31">
        <v>6040</v>
      </c>
      <c r="G124" s="31">
        <v>4430</v>
      </c>
      <c r="H124" s="31">
        <v>2820</v>
      </c>
      <c r="I124" s="31">
        <v>1190</v>
      </c>
      <c r="J124" s="31">
        <v>0</v>
      </c>
      <c r="K124" s="31">
        <v>0</v>
      </c>
      <c r="L124" s="32">
        <v>63700</v>
      </c>
    </row>
    <row r="125" spans="1:12">
      <c r="A125" s="29">
        <v>97</v>
      </c>
      <c r="B125" s="30">
        <v>335000</v>
      </c>
      <c r="C125" s="31">
        <v>338000</v>
      </c>
      <c r="D125" s="31">
        <v>10510</v>
      </c>
      <c r="E125" s="31">
        <v>7790</v>
      </c>
      <c r="F125" s="31">
        <v>6170</v>
      </c>
      <c r="G125" s="31">
        <v>4550</v>
      </c>
      <c r="H125" s="31">
        <v>2940</v>
      </c>
      <c r="I125" s="31">
        <v>1320</v>
      </c>
      <c r="J125" s="31">
        <v>0</v>
      </c>
      <c r="K125" s="31">
        <v>0</v>
      </c>
      <c r="L125" s="32">
        <v>64700</v>
      </c>
    </row>
    <row r="126" spans="1:12">
      <c r="A126" s="29">
        <v>98</v>
      </c>
      <c r="B126" s="30">
        <v>338000</v>
      </c>
      <c r="C126" s="31">
        <v>341000</v>
      </c>
      <c r="D126" s="31">
        <v>10750</v>
      </c>
      <c r="E126" s="31">
        <v>7910</v>
      </c>
      <c r="F126" s="31">
        <v>6290</v>
      </c>
      <c r="G126" s="31">
        <v>4680</v>
      </c>
      <c r="H126" s="31">
        <v>3060</v>
      </c>
      <c r="I126" s="31">
        <v>1440</v>
      </c>
      <c r="J126" s="31">
        <v>0</v>
      </c>
      <c r="K126" s="31">
        <v>0</v>
      </c>
      <c r="L126" s="32">
        <v>65800</v>
      </c>
    </row>
    <row r="127" spans="1:12">
      <c r="A127" s="29">
        <v>99</v>
      </c>
      <c r="B127" s="30">
        <v>341000</v>
      </c>
      <c r="C127" s="31">
        <v>344000</v>
      </c>
      <c r="D127" s="31">
        <v>11000</v>
      </c>
      <c r="E127" s="31">
        <v>8040</v>
      </c>
      <c r="F127" s="31">
        <v>6410</v>
      </c>
      <c r="G127" s="31">
        <v>4800</v>
      </c>
      <c r="H127" s="31">
        <v>3190</v>
      </c>
      <c r="I127" s="31">
        <v>1560</v>
      </c>
      <c r="J127" s="31">
        <v>0</v>
      </c>
      <c r="K127" s="31">
        <v>0</v>
      </c>
      <c r="L127" s="32">
        <v>66800</v>
      </c>
    </row>
    <row r="128" spans="1:12">
      <c r="A128" s="29">
        <v>100</v>
      </c>
      <c r="B128" s="30">
        <v>344000</v>
      </c>
      <c r="C128" s="31">
        <v>347000</v>
      </c>
      <c r="D128" s="31">
        <v>11240</v>
      </c>
      <c r="E128" s="31">
        <v>8160</v>
      </c>
      <c r="F128" s="31">
        <v>6530</v>
      </c>
      <c r="G128" s="31">
        <v>4920</v>
      </c>
      <c r="H128" s="31">
        <v>3310</v>
      </c>
      <c r="I128" s="31">
        <v>1680</v>
      </c>
      <c r="J128" s="31">
        <v>0</v>
      </c>
      <c r="K128" s="31">
        <v>0</v>
      </c>
      <c r="L128" s="32">
        <v>67800</v>
      </c>
    </row>
    <row r="129" spans="1:12">
      <c r="A129" s="29"/>
      <c r="B129" s="30"/>
      <c r="C129" s="31"/>
      <c r="D129" s="31"/>
      <c r="E129" s="31"/>
      <c r="F129" s="31"/>
      <c r="G129" s="31"/>
      <c r="H129" s="31"/>
      <c r="I129" s="31"/>
      <c r="J129" s="31"/>
      <c r="K129" s="31"/>
      <c r="L129" s="32"/>
    </row>
    <row r="130" spans="1:12">
      <c r="A130" s="29">
        <v>101</v>
      </c>
      <c r="B130" s="30">
        <v>347000</v>
      </c>
      <c r="C130" s="31">
        <v>350000</v>
      </c>
      <c r="D130" s="31">
        <v>11490</v>
      </c>
      <c r="E130" s="31">
        <v>8280</v>
      </c>
      <c r="F130" s="31">
        <v>6660</v>
      </c>
      <c r="G130" s="31">
        <v>5040</v>
      </c>
      <c r="H130" s="31">
        <v>3430</v>
      </c>
      <c r="I130" s="31">
        <v>1810</v>
      </c>
      <c r="J130" s="31">
        <v>190</v>
      </c>
      <c r="K130" s="31">
        <v>0</v>
      </c>
      <c r="L130" s="32">
        <v>68800</v>
      </c>
    </row>
    <row r="131" spans="1:12">
      <c r="A131" s="29">
        <v>102</v>
      </c>
      <c r="B131" s="30">
        <v>350000</v>
      </c>
      <c r="C131" s="31">
        <v>353000</v>
      </c>
      <c r="D131" s="31">
        <v>11730</v>
      </c>
      <c r="E131" s="31">
        <v>8500</v>
      </c>
      <c r="F131" s="31">
        <v>6780</v>
      </c>
      <c r="G131" s="31">
        <v>5170</v>
      </c>
      <c r="H131" s="31">
        <v>3550</v>
      </c>
      <c r="I131" s="31">
        <v>1930</v>
      </c>
      <c r="J131" s="31">
        <v>320</v>
      </c>
      <c r="K131" s="31">
        <v>0</v>
      </c>
      <c r="L131" s="32">
        <v>69800</v>
      </c>
    </row>
    <row r="132" spans="1:12">
      <c r="A132" s="29">
        <v>103</v>
      </c>
      <c r="B132" s="30">
        <v>353000</v>
      </c>
      <c r="C132" s="31">
        <v>356000</v>
      </c>
      <c r="D132" s="31">
        <v>11980</v>
      </c>
      <c r="E132" s="31">
        <v>8750</v>
      </c>
      <c r="F132" s="31">
        <v>6900</v>
      </c>
      <c r="G132" s="31">
        <v>5290</v>
      </c>
      <c r="H132" s="31">
        <v>3680</v>
      </c>
      <c r="I132" s="31">
        <v>2050</v>
      </c>
      <c r="J132" s="31">
        <v>440</v>
      </c>
      <c r="K132" s="31">
        <v>0</v>
      </c>
      <c r="L132" s="32">
        <v>70900</v>
      </c>
    </row>
    <row r="133" spans="1:12">
      <c r="A133" s="29">
        <v>104</v>
      </c>
      <c r="B133" s="30">
        <v>356000</v>
      </c>
      <c r="C133" s="31">
        <v>359000</v>
      </c>
      <c r="D133" s="31">
        <v>12220</v>
      </c>
      <c r="E133" s="31">
        <v>9000</v>
      </c>
      <c r="F133" s="31">
        <v>7020</v>
      </c>
      <c r="G133" s="31">
        <v>5410</v>
      </c>
      <c r="H133" s="31">
        <v>3800</v>
      </c>
      <c r="I133" s="31">
        <v>2170</v>
      </c>
      <c r="J133" s="31">
        <v>560</v>
      </c>
      <c r="K133" s="31">
        <v>0</v>
      </c>
      <c r="L133" s="32">
        <v>71900</v>
      </c>
    </row>
    <row r="134" spans="1:12">
      <c r="A134" s="29">
        <v>105</v>
      </c>
      <c r="B134" s="30">
        <v>359000</v>
      </c>
      <c r="C134" s="31">
        <v>362000</v>
      </c>
      <c r="D134" s="31">
        <v>12470</v>
      </c>
      <c r="E134" s="31">
        <v>9240</v>
      </c>
      <c r="F134" s="31">
        <v>7150</v>
      </c>
      <c r="G134" s="31">
        <v>5530</v>
      </c>
      <c r="H134" s="31">
        <v>3920</v>
      </c>
      <c r="I134" s="31">
        <v>2300</v>
      </c>
      <c r="J134" s="31">
        <v>680</v>
      </c>
      <c r="K134" s="31">
        <v>0</v>
      </c>
      <c r="L134" s="32">
        <v>72900</v>
      </c>
    </row>
    <row r="135" spans="1:12">
      <c r="A135" s="29"/>
      <c r="B135" s="30"/>
      <c r="C135" s="31"/>
      <c r="D135" s="31"/>
      <c r="E135" s="31"/>
      <c r="F135" s="31"/>
      <c r="G135" s="31"/>
      <c r="H135" s="31"/>
      <c r="I135" s="31"/>
      <c r="J135" s="31"/>
      <c r="K135" s="31"/>
      <c r="L135" s="32"/>
    </row>
    <row r="136" spans="1:12">
      <c r="A136" s="29">
        <v>106</v>
      </c>
      <c r="B136" s="30">
        <v>362000</v>
      </c>
      <c r="C136" s="31">
        <v>365000</v>
      </c>
      <c r="D136" s="31">
        <v>12710</v>
      </c>
      <c r="E136" s="31">
        <v>9490</v>
      </c>
      <c r="F136" s="31">
        <v>7270</v>
      </c>
      <c r="G136" s="31">
        <v>5660</v>
      </c>
      <c r="H136" s="31">
        <v>4040</v>
      </c>
      <c r="I136" s="31">
        <v>2420</v>
      </c>
      <c r="J136" s="31">
        <v>810</v>
      </c>
      <c r="K136" s="31">
        <v>0</v>
      </c>
      <c r="L136" s="32">
        <v>73900</v>
      </c>
    </row>
    <row r="137" spans="1:12">
      <c r="A137" s="29">
        <v>107</v>
      </c>
      <c r="B137" s="30">
        <v>365000</v>
      </c>
      <c r="C137" s="31">
        <v>368000</v>
      </c>
      <c r="D137" s="31">
        <v>12960</v>
      </c>
      <c r="E137" s="31">
        <v>9730</v>
      </c>
      <c r="F137" s="31">
        <v>7390</v>
      </c>
      <c r="G137" s="31">
        <v>5780</v>
      </c>
      <c r="H137" s="31">
        <v>4170</v>
      </c>
      <c r="I137" s="31">
        <v>2540</v>
      </c>
      <c r="J137" s="31">
        <v>930</v>
      </c>
      <c r="K137" s="31">
        <v>0</v>
      </c>
      <c r="L137" s="32">
        <v>74900</v>
      </c>
    </row>
    <row r="138" spans="1:12">
      <c r="A138" s="29">
        <v>108</v>
      </c>
      <c r="B138" s="30">
        <v>368000</v>
      </c>
      <c r="C138" s="31">
        <v>371000</v>
      </c>
      <c r="D138" s="31">
        <v>13200</v>
      </c>
      <c r="E138" s="31">
        <v>9980</v>
      </c>
      <c r="F138" s="31">
        <v>7510</v>
      </c>
      <c r="G138" s="31">
        <v>5900</v>
      </c>
      <c r="H138" s="31">
        <v>4290</v>
      </c>
      <c r="I138" s="31">
        <v>2660</v>
      </c>
      <c r="J138" s="31">
        <v>1050</v>
      </c>
      <c r="K138" s="31">
        <v>0</v>
      </c>
      <c r="L138" s="32">
        <v>76000</v>
      </c>
    </row>
    <row r="139" spans="1:12">
      <c r="A139" s="29">
        <v>109</v>
      </c>
      <c r="B139" s="30">
        <v>371000</v>
      </c>
      <c r="C139" s="31">
        <v>374000</v>
      </c>
      <c r="D139" s="31">
        <v>13450</v>
      </c>
      <c r="E139" s="31">
        <v>10220</v>
      </c>
      <c r="F139" s="31">
        <v>7640</v>
      </c>
      <c r="G139" s="31">
        <v>6020</v>
      </c>
      <c r="H139" s="31">
        <v>4410</v>
      </c>
      <c r="I139" s="31">
        <v>2790</v>
      </c>
      <c r="J139" s="31">
        <v>1170</v>
      </c>
      <c r="K139" s="31">
        <v>0</v>
      </c>
      <c r="L139" s="32">
        <v>76900</v>
      </c>
    </row>
    <row r="140" spans="1:12">
      <c r="A140" s="29">
        <v>110</v>
      </c>
      <c r="B140" s="30">
        <v>374000</v>
      </c>
      <c r="C140" s="31">
        <v>377000</v>
      </c>
      <c r="D140" s="31">
        <v>13690</v>
      </c>
      <c r="E140" s="31">
        <v>10470</v>
      </c>
      <c r="F140" s="31">
        <v>7760</v>
      </c>
      <c r="G140" s="31">
        <v>6150</v>
      </c>
      <c r="H140" s="31">
        <v>4530</v>
      </c>
      <c r="I140" s="31">
        <v>2910</v>
      </c>
      <c r="J140" s="31">
        <v>1300</v>
      </c>
      <c r="K140" s="31">
        <v>0</v>
      </c>
      <c r="L140" s="32">
        <v>77800</v>
      </c>
    </row>
    <row r="141" spans="1:12">
      <c r="A141" s="29"/>
      <c r="B141" s="30"/>
      <c r="C141" s="31"/>
      <c r="D141" s="31"/>
      <c r="E141" s="31"/>
      <c r="F141" s="31"/>
      <c r="G141" s="31"/>
      <c r="H141" s="31"/>
      <c r="I141" s="31"/>
      <c r="J141" s="31"/>
      <c r="K141" s="31"/>
      <c r="L141" s="32"/>
    </row>
    <row r="142" spans="1:12">
      <c r="A142" s="29">
        <v>111</v>
      </c>
      <c r="B142" s="30">
        <v>377000</v>
      </c>
      <c r="C142" s="31">
        <v>380000</v>
      </c>
      <c r="D142" s="31">
        <v>13940</v>
      </c>
      <c r="E142" s="31">
        <v>10710</v>
      </c>
      <c r="F142" s="31">
        <v>7880</v>
      </c>
      <c r="G142" s="31">
        <v>6270</v>
      </c>
      <c r="H142" s="31">
        <v>4660</v>
      </c>
      <c r="I142" s="31">
        <v>3030</v>
      </c>
      <c r="J142" s="31">
        <v>1420</v>
      </c>
      <c r="K142" s="31">
        <v>0</v>
      </c>
      <c r="L142" s="32">
        <v>78700</v>
      </c>
    </row>
    <row r="143" spans="1:12">
      <c r="A143" s="29">
        <v>112</v>
      </c>
      <c r="B143" s="30">
        <v>380000</v>
      </c>
      <c r="C143" s="31">
        <v>383000</v>
      </c>
      <c r="D143" s="31">
        <v>14180</v>
      </c>
      <c r="E143" s="31">
        <v>10960</v>
      </c>
      <c r="F143" s="31">
        <v>8000</v>
      </c>
      <c r="G143" s="31">
        <v>6390</v>
      </c>
      <c r="H143" s="31">
        <v>4780</v>
      </c>
      <c r="I143" s="31">
        <v>3150</v>
      </c>
      <c r="J143" s="31">
        <v>1540</v>
      </c>
      <c r="K143" s="31">
        <v>0</v>
      </c>
      <c r="L143" s="32">
        <v>79600</v>
      </c>
    </row>
    <row r="144" spans="1:12">
      <c r="A144" s="29">
        <v>113</v>
      </c>
      <c r="B144" s="30">
        <v>383000</v>
      </c>
      <c r="C144" s="31">
        <v>386000</v>
      </c>
      <c r="D144" s="31">
        <v>14430</v>
      </c>
      <c r="E144" s="31">
        <v>11200</v>
      </c>
      <c r="F144" s="31">
        <v>8130</v>
      </c>
      <c r="G144" s="31">
        <v>6510</v>
      </c>
      <c r="H144" s="31">
        <v>4900</v>
      </c>
      <c r="I144" s="31">
        <v>3280</v>
      </c>
      <c r="J144" s="31">
        <v>1660</v>
      </c>
      <c r="K144" s="31">
        <v>0</v>
      </c>
      <c r="L144" s="32">
        <v>80600</v>
      </c>
    </row>
    <row r="145" spans="1:12">
      <c r="A145" s="29">
        <v>114</v>
      </c>
      <c r="B145" s="30">
        <v>386000</v>
      </c>
      <c r="C145" s="31">
        <v>389000</v>
      </c>
      <c r="D145" s="31">
        <v>14670</v>
      </c>
      <c r="E145" s="31">
        <v>11450</v>
      </c>
      <c r="F145" s="31">
        <v>8250</v>
      </c>
      <c r="G145" s="31">
        <v>6640</v>
      </c>
      <c r="H145" s="31">
        <v>5020</v>
      </c>
      <c r="I145" s="31">
        <v>3400</v>
      </c>
      <c r="J145" s="31">
        <v>1790</v>
      </c>
      <c r="K145" s="31">
        <v>170</v>
      </c>
      <c r="L145" s="32">
        <v>82000</v>
      </c>
    </row>
    <row r="146" spans="1:12">
      <c r="A146" s="29">
        <v>115</v>
      </c>
      <c r="B146" s="30">
        <v>389000</v>
      </c>
      <c r="C146" s="31">
        <v>392000</v>
      </c>
      <c r="D146" s="31">
        <v>14920</v>
      </c>
      <c r="E146" s="31">
        <v>11690</v>
      </c>
      <c r="F146" s="31">
        <v>8450</v>
      </c>
      <c r="G146" s="31">
        <v>6760</v>
      </c>
      <c r="H146" s="31">
        <v>5150</v>
      </c>
      <c r="I146" s="31">
        <v>3520</v>
      </c>
      <c r="J146" s="31">
        <v>1910</v>
      </c>
      <c r="K146" s="31">
        <v>300</v>
      </c>
      <c r="L146" s="32">
        <v>83600</v>
      </c>
    </row>
    <row r="147" spans="1:12">
      <c r="A147" s="29"/>
      <c r="B147" s="30"/>
      <c r="C147" s="31"/>
      <c r="D147" s="31"/>
      <c r="E147" s="31"/>
      <c r="F147" s="31"/>
      <c r="G147" s="31"/>
      <c r="H147" s="31"/>
      <c r="I147" s="31"/>
      <c r="J147" s="31"/>
      <c r="K147" s="31"/>
      <c r="L147" s="32"/>
    </row>
    <row r="148" spans="1:12">
      <c r="A148" s="29">
        <v>116</v>
      </c>
      <c r="B148" s="30">
        <v>392000</v>
      </c>
      <c r="C148" s="31">
        <v>395000</v>
      </c>
      <c r="D148" s="31">
        <v>15160</v>
      </c>
      <c r="E148" s="31">
        <v>11940</v>
      </c>
      <c r="F148" s="31">
        <v>8700</v>
      </c>
      <c r="G148" s="31">
        <v>6880</v>
      </c>
      <c r="H148" s="31">
        <v>5270</v>
      </c>
      <c r="I148" s="31">
        <v>3640</v>
      </c>
      <c r="J148" s="31">
        <v>2030</v>
      </c>
      <c r="K148" s="31">
        <v>420</v>
      </c>
      <c r="L148" s="32">
        <v>85400</v>
      </c>
    </row>
    <row r="149" spans="1:12">
      <c r="A149" s="29">
        <v>117</v>
      </c>
      <c r="B149" s="30">
        <v>395000</v>
      </c>
      <c r="C149" s="31">
        <v>398000</v>
      </c>
      <c r="D149" s="31">
        <v>15410</v>
      </c>
      <c r="E149" s="31">
        <v>12180</v>
      </c>
      <c r="F149" s="31">
        <v>8940</v>
      </c>
      <c r="G149" s="31">
        <v>7000</v>
      </c>
      <c r="H149" s="31">
        <v>5390</v>
      </c>
      <c r="I149" s="31">
        <v>3770</v>
      </c>
      <c r="J149" s="31">
        <v>2150</v>
      </c>
      <c r="K149" s="31">
        <v>540</v>
      </c>
      <c r="L149" s="32">
        <v>87100</v>
      </c>
    </row>
    <row r="150" spans="1:12">
      <c r="A150" s="29">
        <v>118</v>
      </c>
      <c r="B150" s="30">
        <v>398000</v>
      </c>
      <c r="C150" s="31">
        <v>401000</v>
      </c>
      <c r="D150" s="31">
        <v>15650</v>
      </c>
      <c r="E150" s="31">
        <v>12430</v>
      </c>
      <c r="F150" s="31">
        <v>9190</v>
      </c>
      <c r="G150" s="31">
        <v>7130</v>
      </c>
      <c r="H150" s="31">
        <v>5510</v>
      </c>
      <c r="I150" s="31">
        <v>3890</v>
      </c>
      <c r="J150" s="31">
        <v>2280</v>
      </c>
      <c r="K150" s="31">
        <v>660</v>
      </c>
      <c r="L150" s="32">
        <v>88700</v>
      </c>
    </row>
    <row r="151" spans="1:12">
      <c r="A151" s="29">
        <v>119</v>
      </c>
      <c r="B151" s="30">
        <v>401000</v>
      </c>
      <c r="C151" s="31">
        <v>404000</v>
      </c>
      <c r="D151" s="31">
        <v>15900</v>
      </c>
      <c r="E151" s="31">
        <v>12670</v>
      </c>
      <c r="F151" s="31">
        <v>9430</v>
      </c>
      <c r="G151" s="31">
        <v>7250</v>
      </c>
      <c r="H151" s="31">
        <v>5640</v>
      </c>
      <c r="I151" s="31">
        <v>4010</v>
      </c>
      <c r="J151" s="31">
        <v>2400</v>
      </c>
      <c r="K151" s="31">
        <v>790</v>
      </c>
      <c r="L151" s="32">
        <v>90500</v>
      </c>
    </row>
    <row r="152" spans="1:12">
      <c r="A152" s="29">
        <v>120</v>
      </c>
      <c r="B152" s="30">
        <v>404000</v>
      </c>
      <c r="C152" s="31">
        <v>407000</v>
      </c>
      <c r="D152" s="31">
        <v>16140</v>
      </c>
      <c r="E152" s="31">
        <v>12920</v>
      </c>
      <c r="F152" s="31">
        <v>9680</v>
      </c>
      <c r="G152" s="31">
        <v>7370</v>
      </c>
      <c r="H152" s="31">
        <v>5760</v>
      </c>
      <c r="I152" s="31">
        <v>4140</v>
      </c>
      <c r="J152" s="31">
        <v>2520</v>
      </c>
      <c r="K152" s="31">
        <v>910</v>
      </c>
      <c r="L152" s="32">
        <v>92200</v>
      </c>
    </row>
    <row r="153" spans="1:12">
      <c r="A153" s="29"/>
      <c r="B153" s="30"/>
      <c r="C153" s="31"/>
      <c r="D153" s="31"/>
      <c r="E153" s="31"/>
      <c r="F153" s="31"/>
      <c r="G153" s="31"/>
      <c r="H153" s="31"/>
      <c r="I153" s="31"/>
      <c r="J153" s="31"/>
      <c r="K153" s="31"/>
      <c r="L153" s="32"/>
    </row>
    <row r="154" spans="1:12">
      <c r="A154" s="29">
        <v>121</v>
      </c>
      <c r="B154" s="30">
        <v>407000</v>
      </c>
      <c r="C154" s="31">
        <v>410000</v>
      </c>
      <c r="D154" s="31">
        <v>16390</v>
      </c>
      <c r="E154" s="31">
        <v>13160</v>
      </c>
      <c r="F154" s="31">
        <v>9920</v>
      </c>
      <c r="G154" s="31">
        <v>7490</v>
      </c>
      <c r="H154" s="31">
        <v>5880</v>
      </c>
      <c r="I154" s="31">
        <v>4260</v>
      </c>
      <c r="J154" s="31">
        <v>2640</v>
      </c>
      <c r="K154" s="31">
        <v>1030</v>
      </c>
      <c r="L154" s="32">
        <v>93800</v>
      </c>
    </row>
    <row r="155" spans="1:12">
      <c r="A155" s="29">
        <v>122</v>
      </c>
      <c r="B155" s="30">
        <v>410000</v>
      </c>
      <c r="C155" s="31">
        <v>413000</v>
      </c>
      <c r="D155" s="31">
        <v>16630</v>
      </c>
      <c r="E155" s="31">
        <v>13410</v>
      </c>
      <c r="F155" s="31">
        <v>10170</v>
      </c>
      <c r="G155" s="31">
        <v>7620</v>
      </c>
      <c r="H155" s="31">
        <v>6000</v>
      </c>
      <c r="I155" s="31">
        <v>4380</v>
      </c>
      <c r="J155" s="31">
        <v>2770</v>
      </c>
      <c r="K155" s="31">
        <v>1150</v>
      </c>
      <c r="L155" s="32">
        <v>95600</v>
      </c>
    </row>
    <row r="156" spans="1:12">
      <c r="A156" s="29">
        <v>123</v>
      </c>
      <c r="B156" s="30">
        <v>413000</v>
      </c>
      <c r="C156" s="31">
        <v>416000</v>
      </c>
      <c r="D156" s="31">
        <v>16880</v>
      </c>
      <c r="E156" s="31">
        <v>13650</v>
      </c>
      <c r="F156" s="31">
        <v>10410</v>
      </c>
      <c r="G156" s="31">
        <v>7740</v>
      </c>
      <c r="H156" s="31">
        <v>6130</v>
      </c>
      <c r="I156" s="31">
        <v>4500</v>
      </c>
      <c r="J156" s="31">
        <v>2890</v>
      </c>
      <c r="K156" s="31">
        <v>1280</v>
      </c>
      <c r="L156" s="32">
        <v>97300</v>
      </c>
    </row>
    <row r="157" spans="1:12">
      <c r="A157" s="29">
        <v>124</v>
      </c>
      <c r="B157" s="30">
        <v>416000</v>
      </c>
      <c r="C157" s="31">
        <v>419000</v>
      </c>
      <c r="D157" s="31">
        <v>17120</v>
      </c>
      <c r="E157" s="31">
        <v>13900</v>
      </c>
      <c r="F157" s="31">
        <v>10660</v>
      </c>
      <c r="G157" s="31">
        <v>7860</v>
      </c>
      <c r="H157" s="31">
        <v>6250</v>
      </c>
      <c r="I157" s="31">
        <v>4630</v>
      </c>
      <c r="J157" s="31">
        <v>3010</v>
      </c>
      <c r="K157" s="31">
        <v>1400</v>
      </c>
      <c r="L157" s="32">
        <v>98900</v>
      </c>
    </row>
    <row r="158" spans="1:12">
      <c r="A158" s="29">
        <v>125</v>
      </c>
      <c r="B158" s="30">
        <v>419000</v>
      </c>
      <c r="C158" s="31">
        <v>422000</v>
      </c>
      <c r="D158" s="31">
        <v>17370</v>
      </c>
      <c r="E158" s="31">
        <v>14140</v>
      </c>
      <c r="F158" s="31">
        <v>10900</v>
      </c>
      <c r="G158" s="31">
        <v>7980</v>
      </c>
      <c r="H158" s="31">
        <v>6370</v>
      </c>
      <c r="I158" s="31">
        <v>4750</v>
      </c>
      <c r="J158" s="31">
        <v>3130</v>
      </c>
      <c r="K158" s="31">
        <v>1520</v>
      </c>
      <c r="L158" s="32">
        <v>100700</v>
      </c>
    </row>
    <row r="159" spans="1:12">
      <c r="A159" s="29"/>
      <c r="B159" s="30"/>
      <c r="C159" s="31"/>
      <c r="D159" s="31"/>
      <c r="E159" s="31"/>
      <c r="F159" s="31"/>
      <c r="G159" s="31"/>
      <c r="H159" s="31"/>
      <c r="I159" s="31"/>
      <c r="J159" s="31"/>
      <c r="K159" s="31"/>
      <c r="L159" s="32"/>
    </row>
    <row r="160" spans="1:12">
      <c r="A160" s="29">
        <v>126</v>
      </c>
      <c r="B160" s="30">
        <v>422000</v>
      </c>
      <c r="C160" s="31">
        <v>425000</v>
      </c>
      <c r="D160" s="31">
        <v>17610</v>
      </c>
      <c r="E160" s="31">
        <v>14390</v>
      </c>
      <c r="F160" s="31">
        <v>11150</v>
      </c>
      <c r="G160" s="31">
        <v>8110</v>
      </c>
      <c r="H160" s="31">
        <v>6490</v>
      </c>
      <c r="I160" s="31">
        <v>4870</v>
      </c>
      <c r="J160" s="31">
        <v>3260</v>
      </c>
      <c r="K160" s="31">
        <v>1640</v>
      </c>
      <c r="L160" s="32">
        <v>102400</v>
      </c>
    </row>
    <row r="161" spans="1:12">
      <c r="A161" s="29">
        <v>127</v>
      </c>
      <c r="B161" s="30">
        <v>425000</v>
      </c>
      <c r="C161" s="31">
        <v>428000</v>
      </c>
      <c r="D161" s="31">
        <v>17860</v>
      </c>
      <c r="E161" s="31">
        <v>14630</v>
      </c>
      <c r="F161" s="31">
        <v>11390</v>
      </c>
      <c r="G161" s="31">
        <v>8230</v>
      </c>
      <c r="H161" s="31">
        <v>6620</v>
      </c>
      <c r="I161" s="31">
        <v>4990</v>
      </c>
      <c r="J161" s="31">
        <v>3380</v>
      </c>
      <c r="K161" s="31">
        <v>1770</v>
      </c>
      <c r="L161" s="32">
        <v>104000</v>
      </c>
    </row>
    <row r="162" spans="1:12">
      <c r="A162" s="29">
        <v>128</v>
      </c>
      <c r="B162" s="30">
        <v>428000</v>
      </c>
      <c r="C162" s="31">
        <v>431000</v>
      </c>
      <c r="D162" s="31">
        <v>18100</v>
      </c>
      <c r="E162" s="31">
        <v>14880</v>
      </c>
      <c r="F162" s="31">
        <v>11640</v>
      </c>
      <c r="G162" s="31">
        <v>8400</v>
      </c>
      <c r="H162" s="31">
        <v>6740</v>
      </c>
      <c r="I162" s="31">
        <v>5120</v>
      </c>
      <c r="J162" s="31">
        <v>3500</v>
      </c>
      <c r="K162" s="31">
        <v>1890</v>
      </c>
      <c r="L162" s="32">
        <v>105800</v>
      </c>
    </row>
    <row r="163" spans="1:12">
      <c r="A163" s="29">
        <v>129</v>
      </c>
      <c r="B163" s="30">
        <v>431000</v>
      </c>
      <c r="C163" s="31">
        <v>434000</v>
      </c>
      <c r="D163" s="31">
        <v>18350</v>
      </c>
      <c r="E163" s="31">
        <v>15120</v>
      </c>
      <c r="F163" s="31">
        <v>11880</v>
      </c>
      <c r="G163" s="31">
        <v>8650</v>
      </c>
      <c r="H163" s="31">
        <v>6860</v>
      </c>
      <c r="I163" s="31">
        <v>5240</v>
      </c>
      <c r="J163" s="31">
        <v>3620</v>
      </c>
      <c r="K163" s="31">
        <v>2010</v>
      </c>
      <c r="L163" s="32">
        <v>107500</v>
      </c>
    </row>
    <row r="164" spans="1:12">
      <c r="A164" s="29">
        <v>130</v>
      </c>
      <c r="B164" s="30">
        <v>434000</v>
      </c>
      <c r="C164" s="31">
        <v>437000</v>
      </c>
      <c r="D164" s="31">
        <v>18590</v>
      </c>
      <c r="E164" s="31">
        <v>15370</v>
      </c>
      <c r="F164" s="31">
        <v>12130</v>
      </c>
      <c r="G164" s="31">
        <v>8890</v>
      </c>
      <c r="H164" s="31">
        <v>6980</v>
      </c>
      <c r="I164" s="31">
        <v>5360</v>
      </c>
      <c r="J164" s="31">
        <v>3750</v>
      </c>
      <c r="K164" s="31">
        <v>2130</v>
      </c>
      <c r="L164" s="32">
        <v>109100</v>
      </c>
    </row>
    <row r="165" spans="1:12">
      <c r="A165" s="29"/>
      <c r="B165" s="30"/>
      <c r="C165" s="31"/>
      <c r="D165" s="31"/>
      <c r="E165" s="31"/>
      <c r="F165" s="31"/>
      <c r="G165" s="31"/>
      <c r="H165" s="31"/>
      <c r="I165" s="31"/>
      <c r="J165" s="31"/>
      <c r="K165" s="31"/>
      <c r="L165" s="32"/>
    </row>
    <row r="166" spans="1:12">
      <c r="A166" s="29">
        <v>131</v>
      </c>
      <c r="B166" s="30">
        <v>437000</v>
      </c>
      <c r="C166" s="31">
        <v>440000</v>
      </c>
      <c r="D166" s="31">
        <v>18840</v>
      </c>
      <c r="E166" s="31">
        <v>15610</v>
      </c>
      <c r="F166" s="31">
        <v>12370</v>
      </c>
      <c r="G166" s="31">
        <v>9140</v>
      </c>
      <c r="H166" s="31">
        <v>7110</v>
      </c>
      <c r="I166" s="31">
        <v>5480</v>
      </c>
      <c r="J166" s="31">
        <v>3870</v>
      </c>
      <c r="K166" s="31">
        <v>2260</v>
      </c>
      <c r="L166" s="32">
        <v>110900</v>
      </c>
    </row>
    <row r="167" spans="1:12">
      <c r="A167" s="29">
        <v>132</v>
      </c>
      <c r="B167" s="30">
        <v>440000</v>
      </c>
      <c r="C167" s="31">
        <v>443000</v>
      </c>
      <c r="D167" s="31">
        <v>19080</v>
      </c>
      <c r="E167" s="31">
        <v>15860</v>
      </c>
      <c r="F167" s="31">
        <v>12620</v>
      </c>
      <c r="G167" s="31">
        <v>9380</v>
      </c>
      <c r="H167" s="31">
        <v>7230</v>
      </c>
      <c r="I167" s="31">
        <v>5610</v>
      </c>
      <c r="J167" s="31">
        <v>3990</v>
      </c>
      <c r="K167" s="31">
        <v>2380</v>
      </c>
      <c r="L167" s="32">
        <v>112600</v>
      </c>
    </row>
    <row r="168" spans="1:12">
      <c r="A168" s="29">
        <v>133</v>
      </c>
      <c r="B168" s="30">
        <v>443000</v>
      </c>
      <c r="C168" s="31">
        <v>446000</v>
      </c>
      <c r="D168" s="31">
        <v>19330</v>
      </c>
      <c r="E168" s="31">
        <v>16100</v>
      </c>
      <c r="F168" s="31">
        <v>12860</v>
      </c>
      <c r="G168" s="31">
        <v>9630</v>
      </c>
      <c r="H168" s="31">
        <v>7350</v>
      </c>
      <c r="I168" s="31">
        <v>5730</v>
      </c>
      <c r="J168" s="31">
        <v>4110</v>
      </c>
      <c r="K168" s="31">
        <v>2500</v>
      </c>
      <c r="L168" s="32">
        <v>114200</v>
      </c>
    </row>
    <row r="169" spans="1:12">
      <c r="A169" s="29">
        <v>134</v>
      </c>
      <c r="B169" s="30">
        <v>446000</v>
      </c>
      <c r="C169" s="31">
        <v>449000</v>
      </c>
      <c r="D169" s="31">
        <v>19570</v>
      </c>
      <c r="E169" s="31">
        <v>16350</v>
      </c>
      <c r="F169" s="31">
        <v>13110</v>
      </c>
      <c r="G169" s="31">
        <v>9870</v>
      </c>
      <c r="H169" s="31">
        <v>7470</v>
      </c>
      <c r="I169" s="31">
        <v>5850</v>
      </c>
      <c r="J169" s="31">
        <v>4240</v>
      </c>
      <c r="K169" s="31">
        <v>2620</v>
      </c>
      <c r="L169" s="32">
        <v>116000</v>
      </c>
    </row>
    <row r="170" spans="1:12">
      <c r="A170" s="29">
        <v>135</v>
      </c>
      <c r="B170" s="30">
        <v>449000</v>
      </c>
      <c r="C170" s="31">
        <v>452000</v>
      </c>
      <c r="D170" s="31">
        <v>19860</v>
      </c>
      <c r="E170" s="31">
        <v>16590</v>
      </c>
      <c r="F170" s="31">
        <v>13350</v>
      </c>
      <c r="G170" s="31">
        <v>10120</v>
      </c>
      <c r="H170" s="31">
        <v>7600</v>
      </c>
      <c r="I170" s="31">
        <v>5970</v>
      </c>
      <c r="J170" s="31">
        <v>4360</v>
      </c>
      <c r="K170" s="31">
        <v>2750</v>
      </c>
      <c r="L170" s="32">
        <v>117600</v>
      </c>
    </row>
    <row r="171" spans="1:12">
      <c r="A171" s="29"/>
      <c r="B171" s="30"/>
      <c r="C171" s="31"/>
      <c r="D171" s="31"/>
      <c r="E171" s="31"/>
      <c r="F171" s="31"/>
      <c r="G171" s="31"/>
      <c r="H171" s="31"/>
      <c r="I171" s="31"/>
      <c r="J171" s="31"/>
      <c r="K171" s="31"/>
      <c r="L171" s="32"/>
    </row>
    <row r="172" spans="1:12">
      <c r="A172" s="29">
        <v>136</v>
      </c>
      <c r="B172" s="30">
        <v>452000</v>
      </c>
      <c r="C172" s="31">
        <v>455000</v>
      </c>
      <c r="D172" s="31">
        <v>20350</v>
      </c>
      <c r="E172" s="31">
        <v>16840</v>
      </c>
      <c r="F172" s="31">
        <v>13600</v>
      </c>
      <c r="G172" s="31">
        <v>10360</v>
      </c>
      <c r="H172" s="31">
        <v>7720</v>
      </c>
      <c r="I172" s="31">
        <v>6100</v>
      </c>
      <c r="J172" s="31">
        <v>4480</v>
      </c>
      <c r="K172" s="31">
        <v>2870</v>
      </c>
      <c r="L172" s="32">
        <v>119400</v>
      </c>
    </row>
    <row r="173" spans="1:12">
      <c r="A173" s="29">
        <v>137</v>
      </c>
      <c r="B173" s="30">
        <v>455000</v>
      </c>
      <c r="C173" s="31">
        <v>458000</v>
      </c>
      <c r="D173" s="31">
        <v>20840</v>
      </c>
      <c r="E173" s="31">
        <v>17080</v>
      </c>
      <c r="F173" s="31">
        <v>13840</v>
      </c>
      <c r="G173" s="31">
        <v>10610</v>
      </c>
      <c r="H173" s="31">
        <v>7840</v>
      </c>
      <c r="I173" s="31">
        <v>6220</v>
      </c>
      <c r="J173" s="31">
        <v>4600</v>
      </c>
      <c r="K173" s="31">
        <v>2990</v>
      </c>
      <c r="L173" s="32">
        <v>121100</v>
      </c>
    </row>
    <row r="174" spans="1:12">
      <c r="A174" s="29">
        <v>138</v>
      </c>
      <c r="B174" s="30">
        <v>458000</v>
      </c>
      <c r="C174" s="31">
        <v>461000</v>
      </c>
      <c r="D174" s="31">
        <v>21330</v>
      </c>
      <c r="E174" s="31">
        <v>17330</v>
      </c>
      <c r="F174" s="31">
        <v>14090</v>
      </c>
      <c r="G174" s="31">
        <v>10850</v>
      </c>
      <c r="H174" s="31">
        <v>7960</v>
      </c>
      <c r="I174" s="31">
        <v>6340</v>
      </c>
      <c r="J174" s="31">
        <v>4730</v>
      </c>
      <c r="K174" s="31">
        <v>3110</v>
      </c>
      <c r="L174" s="32">
        <v>122700</v>
      </c>
    </row>
    <row r="175" spans="1:12">
      <c r="A175" s="29">
        <v>139</v>
      </c>
      <c r="B175" s="30">
        <v>461000</v>
      </c>
      <c r="C175" s="31">
        <v>464000</v>
      </c>
      <c r="D175" s="31">
        <v>21820</v>
      </c>
      <c r="E175" s="31">
        <v>17570</v>
      </c>
      <c r="F175" s="31">
        <v>14330</v>
      </c>
      <c r="G175" s="31">
        <v>11100</v>
      </c>
      <c r="H175" s="31">
        <v>8090</v>
      </c>
      <c r="I175" s="31">
        <v>6460</v>
      </c>
      <c r="J175" s="31">
        <v>4850</v>
      </c>
      <c r="K175" s="31">
        <v>3240</v>
      </c>
      <c r="L175" s="32">
        <v>124500</v>
      </c>
    </row>
    <row r="176" spans="1:12">
      <c r="A176" s="29">
        <v>140</v>
      </c>
      <c r="B176" s="30">
        <v>464000</v>
      </c>
      <c r="C176" s="31">
        <v>467000</v>
      </c>
      <c r="D176" s="31">
        <v>22310</v>
      </c>
      <c r="E176" s="31">
        <v>17820</v>
      </c>
      <c r="F176" s="31">
        <v>14580</v>
      </c>
      <c r="G176" s="31">
        <v>11340</v>
      </c>
      <c r="H176" s="31">
        <v>8210</v>
      </c>
      <c r="I176" s="31">
        <v>6590</v>
      </c>
      <c r="J176" s="31">
        <v>4970</v>
      </c>
      <c r="K176" s="31">
        <v>3360</v>
      </c>
      <c r="L176" s="32">
        <v>126200</v>
      </c>
    </row>
    <row r="177" spans="1:12">
      <c r="A177" s="29"/>
      <c r="B177" s="30"/>
      <c r="C177" s="31"/>
      <c r="D177" s="31"/>
      <c r="E177" s="31"/>
      <c r="F177" s="31"/>
      <c r="G177" s="31"/>
      <c r="H177" s="31"/>
      <c r="I177" s="31"/>
      <c r="J177" s="31"/>
      <c r="K177" s="31"/>
      <c r="L177" s="32"/>
    </row>
    <row r="178" spans="1:12">
      <c r="A178" s="29">
        <v>141</v>
      </c>
      <c r="B178" s="30">
        <v>467000</v>
      </c>
      <c r="C178" s="31">
        <v>470000</v>
      </c>
      <c r="D178" s="31">
        <v>22800</v>
      </c>
      <c r="E178" s="31">
        <v>18060</v>
      </c>
      <c r="F178" s="31">
        <v>14820</v>
      </c>
      <c r="G178" s="31">
        <v>11590</v>
      </c>
      <c r="H178" s="31">
        <v>8360</v>
      </c>
      <c r="I178" s="31">
        <v>6710</v>
      </c>
      <c r="J178" s="31">
        <v>5090</v>
      </c>
      <c r="K178" s="31">
        <v>3480</v>
      </c>
      <c r="L178" s="32">
        <v>127800</v>
      </c>
    </row>
    <row r="179" spans="1:12">
      <c r="A179" s="29">
        <v>142</v>
      </c>
      <c r="B179" s="30">
        <v>470000</v>
      </c>
      <c r="C179" s="31">
        <v>473000</v>
      </c>
      <c r="D179" s="31">
        <v>23290</v>
      </c>
      <c r="E179" s="31">
        <v>18310</v>
      </c>
      <c r="F179" s="31">
        <v>15070</v>
      </c>
      <c r="G179" s="31">
        <v>11830</v>
      </c>
      <c r="H179" s="31">
        <v>8610</v>
      </c>
      <c r="I179" s="31">
        <v>6830</v>
      </c>
      <c r="J179" s="31">
        <v>5220</v>
      </c>
      <c r="K179" s="31">
        <v>3600</v>
      </c>
      <c r="L179" s="32">
        <v>129600</v>
      </c>
    </row>
    <row r="180" spans="1:12">
      <c r="A180" s="29">
        <v>143</v>
      </c>
      <c r="B180" s="30">
        <v>473000</v>
      </c>
      <c r="C180" s="31">
        <v>476000</v>
      </c>
      <c r="D180" s="31">
        <v>23780</v>
      </c>
      <c r="E180" s="31">
        <v>18550</v>
      </c>
      <c r="F180" s="31">
        <v>15320</v>
      </c>
      <c r="G180" s="31">
        <v>12080</v>
      </c>
      <c r="H180" s="31">
        <v>8850</v>
      </c>
      <c r="I180" s="31">
        <v>6950</v>
      </c>
      <c r="J180" s="31">
        <v>5340</v>
      </c>
      <c r="K180" s="31">
        <v>3730</v>
      </c>
      <c r="L180" s="32">
        <v>131200</v>
      </c>
    </row>
    <row r="181" spans="1:12">
      <c r="A181" s="29">
        <v>144</v>
      </c>
      <c r="B181" s="30">
        <v>476000</v>
      </c>
      <c r="C181" s="31">
        <v>479000</v>
      </c>
      <c r="D181" s="31">
        <v>24270</v>
      </c>
      <c r="E181" s="31">
        <v>18800</v>
      </c>
      <c r="F181" s="31">
        <v>15560</v>
      </c>
      <c r="G181" s="31">
        <v>12320</v>
      </c>
      <c r="H181" s="31">
        <v>9100</v>
      </c>
      <c r="I181" s="31">
        <v>7080</v>
      </c>
      <c r="J181" s="31">
        <v>5460</v>
      </c>
      <c r="K181" s="31">
        <v>3850</v>
      </c>
      <c r="L181" s="32">
        <v>132800</v>
      </c>
    </row>
    <row r="182" spans="1:12">
      <c r="A182" s="29">
        <v>145</v>
      </c>
      <c r="B182" s="30">
        <v>479000</v>
      </c>
      <c r="C182" s="31">
        <v>482000</v>
      </c>
      <c r="D182" s="31">
        <v>24760</v>
      </c>
      <c r="E182" s="31">
        <v>19040</v>
      </c>
      <c r="F182" s="31">
        <v>15810</v>
      </c>
      <c r="G182" s="31">
        <v>12570</v>
      </c>
      <c r="H182" s="31">
        <v>9340</v>
      </c>
      <c r="I182" s="31">
        <v>7200</v>
      </c>
      <c r="J182" s="31">
        <v>5580</v>
      </c>
      <c r="K182" s="31">
        <v>3970</v>
      </c>
      <c r="L182" s="32">
        <v>134500</v>
      </c>
    </row>
    <row r="183" spans="1:12">
      <c r="A183" s="33"/>
      <c r="B183" s="34"/>
      <c r="C183" s="35"/>
      <c r="D183" s="35"/>
      <c r="E183" s="35"/>
      <c r="F183" s="35"/>
      <c r="G183" s="35"/>
      <c r="H183" s="35"/>
      <c r="I183" s="35"/>
      <c r="J183" s="35"/>
      <c r="K183" s="35"/>
      <c r="L183" s="36"/>
    </row>
    <row r="184" spans="1:12">
      <c r="A184" s="29">
        <v>146</v>
      </c>
      <c r="B184" s="30">
        <v>482000</v>
      </c>
      <c r="C184" s="31">
        <v>485000</v>
      </c>
      <c r="D184" s="31">
        <v>25250</v>
      </c>
      <c r="E184" s="31">
        <v>19290</v>
      </c>
      <c r="F184" s="31">
        <v>16050</v>
      </c>
      <c r="G184" s="31">
        <v>12810</v>
      </c>
      <c r="H184" s="31">
        <v>9590</v>
      </c>
      <c r="I184" s="31">
        <v>7320</v>
      </c>
      <c r="J184" s="31">
        <v>5710</v>
      </c>
      <c r="K184" s="31">
        <v>4090</v>
      </c>
      <c r="L184" s="32">
        <v>136100</v>
      </c>
    </row>
    <row r="185" spans="1:12">
      <c r="A185" s="29">
        <v>147</v>
      </c>
      <c r="B185" s="30">
        <v>485000</v>
      </c>
      <c r="C185" s="31">
        <v>488000</v>
      </c>
      <c r="D185" s="31">
        <v>25740</v>
      </c>
      <c r="E185" s="31">
        <v>19530</v>
      </c>
      <c r="F185" s="31">
        <v>16300</v>
      </c>
      <c r="G185" s="31">
        <v>13060</v>
      </c>
      <c r="H185" s="31">
        <v>9830</v>
      </c>
      <c r="I185" s="31">
        <v>7440</v>
      </c>
      <c r="J185" s="31">
        <v>5830</v>
      </c>
      <c r="K185" s="31">
        <v>4220</v>
      </c>
      <c r="L185" s="32">
        <v>137600</v>
      </c>
    </row>
    <row r="186" spans="1:12">
      <c r="A186" s="29">
        <v>148</v>
      </c>
      <c r="B186" s="30">
        <v>488000</v>
      </c>
      <c r="C186" s="31">
        <v>491000</v>
      </c>
      <c r="D186" s="31">
        <v>26230</v>
      </c>
      <c r="E186" s="31">
        <v>19780</v>
      </c>
      <c r="F186" s="31">
        <v>16540</v>
      </c>
      <c r="G186" s="31">
        <v>13300</v>
      </c>
      <c r="H186" s="31">
        <v>10080</v>
      </c>
      <c r="I186" s="31">
        <v>7570</v>
      </c>
      <c r="J186" s="31">
        <v>5950</v>
      </c>
      <c r="K186" s="31">
        <v>4340</v>
      </c>
      <c r="L186" s="32">
        <v>139300</v>
      </c>
    </row>
    <row r="187" spans="1:12">
      <c r="A187" s="29">
        <v>149</v>
      </c>
      <c r="B187" s="30">
        <v>491000</v>
      </c>
      <c r="C187" s="31">
        <v>494000</v>
      </c>
      <c r="D187" s="31">
        <v>26720</v>
      </c>
      <c r="E187" s="31">
        <v>20260</v>
      </c>
      <c r="F187" s="31">
        <v>16790</v>
      </c>
      <c r="G187" s="31">
        <v>13550</v>
      </c>
      <c r="H187" s="31">
        <v>10320</v>
      </c>
      <c r="I187" s="31">
        <v>7690</v>
      </c>
      <c r="J187" s="31">
        <v>6070</v>
      </c>
      <c r="K187" s="31">
        <v>4460</v>
      </c>
      <c r="L187" s="32">
        <v>140900</v>
      </c>
    </row>
    <row r="188" spans="1:12">
      <c r="A188" s="29">
        <v>150</v>
      </c>
      <c r="B188" s="30">
        <v>494000</v>
      </c>
      <c r="C188" s="31">
        <v>497000</v>
      </c>
      <c r="D188" s="31">
        <v>27210</v>
      </c>
      <c r="E188" s="31">
        <v>20750</v>
      </c>
      <c r="F188" s="31">
        <v>17030</v>
      </c>
      <c r="G188" s="31">
        <v>13790</v>
      </c>
      <c r="H188" s="31">
        <v>10570</v>
      </c>
      <c r="I188" s="31">
        <v>7810</v>
      </c>
      <c r="J188" s="31">
        <v>6200</v>
      </c>
      <c r="K188" s="31">
        <v>4580</v>
      </c>
      <c r="L188" s="32">
        <v>142500</v>
      </c>
    </row>
    <row r="189" spans="1:12">
      <c r="A189" s="29"/>
      <c r="B189" s="30"/>
      <c r="C189" s="31"/>
      <c r="D189" s="31"/>
      <c r="E189" s="31"/>
      <c r="F189" s="31"/>
      <c r="G189" s="31"/>
      <c r="H189" s="31"/>
      <c r="I189" s="31"/>
      <c r="J189" s="31"/>
      <c r="K189" s="31"/>
      <c r="L189" s="32"/>
    </row>
    <row r="190" spans="1:12">
      <c r="A190" s="29">
        <v>151</v>
      </c>
      <c r="B190" s="30">
        <v>497000</v>
      </c>
      <c r="C190" s="31">
        <v>500000</v>
      </c>
      <c r="D190" s="31">
        <v>27700</v>
      </c>
      <c r="E190" s="31">
        <v>21240</v>
      </c>
      <c r="F190" s="31">
        <v>17280</v>
      </c>
      <c r="G190" s="31">
        <v>14040</v>
      </c>
      <c r="H190" s="31">
        <v>10810</v>
      </c>
      <c r="I190" s="31">
        <v>7930</v>
      </c>
      <c r="J190" s="31">
        <v>6320</v>
      </c>
      <c r="K190" s="31">
        <v>4710</v>
      </c>
      <c r="L190" s="32">
        <v>144100</v>
      </c>
    </row>
    <row r="191" spans="1:12">
      <c r="A191" s="29">
        <v>152</v>
      </c>
      <c r="B191" s="30">
        <v>500000</v>
      </c>
      <c r="C191" s="31">
        <v>503000</v>
      </c>
      <c r="D191" s="31">
        <v>28190</v>
      </c>
      <c r="E191" s="31">
        <v>21730</v>
      </c>
      <c r="F191" s="31">
        <v>17520</v>
      </c>
      <c r="G191" s="31">
        <v>14280</v>
      </c>
      <c r="H191" s="31">
        <v>11060</v>
      </c>
      <c r="I191" s="31">
        <v>8060</v>
      </c>
      <c r="J191" s="31">
        <v>6440</v>
      </c>
      <c r="K191" s="31">
        <v>4830</v>
      </c>
      <c r="L191" s="32">
        <v>145700</v>
      </c>
    </row>
    <row r="192" spans="1:12">
      <c r="A192" s="29">
        <v>153</v>
      </c>
      <c r="B192" s="30">
        <v>503000</v>
      </c>
      <c r="C192" s="31">
        <v>506000</v>
      </c>
      <c r="D192" s="31">
        <v>28680</v>
      </c>
      <c r="E192" s="31">
        <v>22220</v>
      </c>
      <c r="F192" s="31">
        <v>17770</v>
      </c>
      <c r="G192" s="31">
        <v>14530</v>
      </c>
      <c r="H192" s="31">
        <v>11300</v>
      </c>
      <c r="I192" s="31">
        <v>8180</v>
      </c>
      <c r="J192" s="31">
        <v>6570</v>
      </c>
      <c r="K192" s="31">
        <v>4950</v>
      </c>
      <c r="L192" s="32">
        <v>147300</v>
      </c>
    </row>
    <row r="193" spans="1:12">
      <c r="A193" s="29">
        <v>154</v>
      </c>
      <c r="B193" s="30">
        <v>506000</v>
      </c>
      <c r="C193" s="31">
        <v>509000</v>
      </c>
      <c r="D193" s="31">
        <v>29170</v>
      </c>
      <c r="E193" s="31">
        <v>22710</v>
      </c>
      <c r="F193" s="31">
        <v>18010</v>
      </c>
      <c r="G193" s="31">
        <v>14770</v>
      </c>
      <c r="H193" s="31">
        <v>11550</v>
      </c>
      <c r="I193" s="31">
        <v>8310</v>
      </c>
      <c r="J193" s="31">
        <v>6690</v>
      </c>
      <c r="K193" s="31">
        <v>5070</v>
      </c>
      <c r="L193" s="32">
        <v>149000</v>
      </c>
    </row>
    <row r="194" spans="1:12">
      <c r="A194" s="29">
        <v>155</v>
      </c>
      <c r="B194" s="30">
        <v>509000</v>
      </c>
      <c r="C194" s="31">
        <v>512000</v>
      </c>
      <c r="D194" s="31">
        <v>29660</v>
      </c>
      <c r="E194" s="31">
        <v>23200</v>
      </c>
      <c r="F194" s="31">
        <v>18260</v>
      </c>
      <c r="G194" s="31">
        <v>15020</v>
      </c>
      <c r="H194" s="31">
        <v>11790</v>
      </c>
      <c r="I194" s="31">
        <v>8560</v>
      </c>
      <c r="J194" s="31">
        <v>6810</v>
      </c>
      <c r="K194" s="31">
        <v>5200</v>
      </c>
      <c r="L194" s="32">
        <v>150500</v>
      </c>
    </row>
    <row r="195" spans="1:12">
      <c r="A195" s="29"/>
      <c r="B195" s="30"/>
      <c r="C195" s="31"/>
      <c r="D195" s="31"/>
      <c r="E195" s="31"/>
      <c r="F195" s="31"/>
      <c r="G195" s="31"/>
      <c r="H195" s="31"/>
      <c r="I195" s="31"/>
      <c r="J195" s="31"/>
      <c r="K195" s="31"/>
      <c r="L195" s="32"/>
    </row>
    <row r="196" spans="1:12">
      <c r="A196" s="29">
        <v>156</v>
      </c>
      <c r="B196" s="30">
        <v>512000</v>
      </c>
      <c r="C196" s="31">
        <v>515000</v>
      </c>
      <c r="D196" s="31">
        <v>30150</v>
      </c>
      <c r="E196" s="31">
        <v>23690</v>
      </c>
      <c r="F196" s="31">
        <v>18500</v>
      </c>
      <c r="G196" s="31">
        <v>15260</v>
      </c>
      <c r="H196" s="31">
        <v>12040</v>
      </c>
      <c r="I196" s="31">
        <v>8800</v>
      </c>
      <c r="J196" s="31">
        <v>6930</v>
      </c>
      <c r="K196" s="31">
        <v>5320</v>
      </c>
      <c r="L196" s="32">
        <v>152100</v>
      </c>
    </row>
    <row r="197" spans="1:12">
      <c r="A197" s="29">
        <v>157</v>
      </c>
      <c r="B197" s="30">
        <v>515000</v>
      </c>
      <c r="C197" s="31">
        <v>518000</v>
      </c>
      <c r="D197" s="31">
        <v>30640</v>
      </c>
      <c r="E197" s="31">
        <v>24180</v>
      </c>
      <c r="F197" s="31">
        <v>18750</v>
      </c>
      <c r="G197" s="31">
        <v>15510</v>
      </c>
      <c r="H197" s="31">
        <v>12280</v>
      </c>
      <c r="I197" s="31">
        <v>9050</v>
      </c>
      <c r="J197" s="31">
        <v>7060</v>
      </c>
      <c r="K197" s="31">
        <v>5440</v>
      </c>
      <c r="L197" s="32">
        <v>153800</v>
      </c>
    </row>
    <row r="198" spans="1:12">
      <c r="A198" s="29">
        <v>158</v>
      </c>
      <c r="B198" s="30">
        <v>518000</v>
      </c>
      <c r="C198" s="31">
        <v>521000</v>
      </c>
      <c r="D198" s="31">
        <v>31130</v>
      </c>
      <c r="E198" s="31">
        <v>24670</v>
      </c>
      <c r="F198" s="31">
        <v>18990</v>
      </c>
      <c r="G198" s="31">
        <v>15750</v>
      </c>
      <c r="H198" s="31">
        <v>12530</v>
      </c>
      <c r="I198" s="31">
        <v>9290</v>
      </c>
      <c r="J198" s="31">
        <v>7180</v>
      </c>
      <c r="K198" s="31">
        <v>5560</v>
      </c>
      <c r="L198" s="32">
        <v>155400</v>
      </c>
    </row>
    <row r="199" spans="1:12">
      <c r="A199" s="29">
        <v>159</v>
      </c>
      <c r="B199" s="30">
        <v>521000</v>
      </c>
      <c r="C199" s="31">
        <v>524000</v>
      </c>
      <c r="D199" s="31">
        <v>31620</v>
      </c>
      <c r="E199" s="31">
        <v>25160</v>
      </c>
      <c r="F199" s="31">
        <v>19240</v>
      </c>
      <c r="G199" s="31">
        <v>16000</v>
      </c>
      <c r="H199" s="31">
        <v>12770</v>
      </c>
      <c r="I199" s="31">
        <v>9540</v>
      </c>
      <c r="J199" s="31">
        <v>7300</v>
      </c>
      <c r="K199" s="31">
        <v>5690</v>
      </c>
      <c r="L199" s="32">
        <v>156900</v>
      </c>
    </row>
    <row r="200" spans="1:12">
      <c r="A200" s="29">
        <v>160</v>
      </c>
      <c r="B200" s="30">
        <v>524000</v>
      </c>
      <c r="C200" s="31">
        <v>527000</v>
      </c>
      <c r="D200" s="31">
        <v>32110</v>
      </c>
      <c r="E200" s="31">
        <v>25650</v>
      </c>
      <c r="F200" s="31">
        <v>19480</v>
      </c>
      <c r="G200" s="31">
        <v>16240</v>
      </c>
      <c r="H200" s="31">
        <v>13020</v>
      </c>
      <c r="I200" s="31">
        <v>9780</v>
      </c>
      <c r="J200" s="31">
        <v>7420</v>
      </c>
      <c r="K200" s="31">
        <v>5810</v>
      </c>
      <c r="L200" s="32">
        <v>158600</v>
      </c>
    </row>
    <row r="201" spans="1:12">
      <c r="A201" s="29"/>
      <c r="B201" s="30"/>
      <c r="C201" s="31"/>
      <c r="D201" s="31"/>
      <c r="E201" s="31"/>
      <c r="F201" s="31"/>
      <c r="G201" s="31"/>
      <c r="H201" s="31"/>
      <c r="I201" s="31"/>
      <c r="J201" s="31"/>
      <c r="K201" s="31"/>
      <c r="L201" s="32"/>
    </row>
    <row r="202" spans="1:12">
      <c r="A202" s="29">
        <v>161</v>
      </c>
      <c r="B202" s="30">
        <v>527000</v>
      </c>
      <c r="C202" s="31">
        <v>530000</v>
      </c>
      <c r="D202" s="31">
        <v>32600</v>
      </c>
      <c r="E202" s="31">
        <v>26140</v>
      </c>
      <c r="F202" s="31">
        <v>19730</v>
      </c>
      <c r="G202" s="31">
        <v>16490</v>
      </c>
      <c r="H202" s="31">
        <v>13260</v>
      </c>
      <c r="I202" s="31">
        <v>10030</v>
      </c>
      <c r="J202" s="31">
        <v>7550</v>
      </c>
      <c r="K202" s="31">
        <v>5930</v>
      </c>
      <c r="L202" s="32">
        <v>160200</v>
      </c>
    </row>
    <row r="203" spans="1:12">
      <c r="A203" s="29">
        <v>162</v>
      </c>
      <c r="B203" s="30">
        <v>530000</v>
      </c>
      <c r="C203" s="31">
        <v>533000</v>
      </c>
      <c r="D203" s="31">
        <v>33090</v>
      </c>
      <c r="E203" s="31">
        <v>26630</v>
      </c>
      <c r="F203" s="31">
        <v>20160</v>
      </c>
      <c r="G203" s="31">
        <v>16730</v>
      </c>
      <c r="H203" s="31">
        <v>13510</v>
      </c>
      <c r="I203" s="31">
        <v>10270</v>
      </c>
      <c r="J203" s="31">
        <v>7670</v>
      </c>
      <c r="K203" s="31">
        <v>6050</v>
      </c>
      <c r="L203" s="32">
        <v>161600</v>
      </c>
    </row>
    <row r="204" spans="1:12">
      <c r="A204" s="29">
        <v>163</v>
      </c>
      <c r="B204" s="30">
        <v>533000</v>
      </c>
      <c r="C204" s="31">
        <v>536000</v>
      </c>
      <c r="D204" s="31">
        <v>33580</v>
      </c>
      <c r="E204" s="31">
        <v>27120</v>
      </c>
      <c r="F204" s="31">
        <v>20650</v>
      </c>
      <c r="G204" s="31">
        <v>16980</v>
      </c>
      <c r="H204" s="31">
        <v>13750</v>
      </c>
      <c r="I204" s="31">
        <v>10520</v>
      </c>
      <c r="J204" s="31">
        <v>7790</v>
      </c>
      <c r="K204" s="31">
        <v>6180</v>
      </c>
      <c r="L204" s="32">
        <v>163200</v>
      </c>
    </row>
    <row r="205" spans="1:12">
      <c r="A205" s="29">
        <v>164</v>
      </c>
      <c r="B205" s="30">
        <v>536000</v>
      </c>
      <c r="C205" s="31">
        <v>539000</v>
      </c>
      <c r="D205" s="31">
        <v>34070</v>
      </c>
      <c r="E205" s="31">
        <v>27610</v>
      </c>
      <c r="F205" s="31">
        <v>21140</v>
      </c>
      <c r="G205" s="31">
        <v>17220</v>
      </c>
      <c r="H205" s="31">
        <v>14000</v>
      </c>
      <c r="I205" s="31">
        <v>10760</v>
      </c>
      <c r="J205" s="31">
        <v>7910</v>
      </c>
      <c r="K205" s="31">
        <v>6300</v>
      </c>
      <c r="L205" s="32">
        <v>164600</v>
      </c>
    </row>
    <row r="206" spans="1:12">
      <c r="A206" s="29">
        <v>165</v>
      </c>
      <c r="B206" s="30">
        <v>539000</v>
      </c>
      <c r="C206" s="31">
        <v>542000</v>
      </c>
      <c r="D206" s="31">
        <v>34560</v>
      </c>
      <c r="E206" s="31">
        <v>28100</v>
      </c>
      <c r="F206" s="31">
        <v>21630</v>
      </c>
      <c r="G206" s="31">
        <v>17470</v>
      </c>
      <c r="H206" s="31">
        <v>14240</v>
      </c>
      <c r="I206" s="31">
        <v>11010</v>
      </c>
      <c r="J206" s="31">
        <v>8040</v>
      </c>
      <c r="K206" s="31">
        <v>6420</v>
      </c>
      <c r="L206" s="32">
        <v>166000</v>
      </c>
    </row>
    <row r="207" spans="1:12">
      <c r="A207" s="29"/>
      <c r="B207" s="30"/>
      <c r="C207" s="31"/>
      <c r="D207" s="31"/>
      <c r="E207" s="31"/>
      <c r="F207" s="31"/>
      <c r="G207" s="31"/>
      <c r="H207" s="31"/>
      <c r="I207" s="31"/>
      <c r="J207" s="31"/>
      <c r="K207" s="31"/>
      <c r="L207" s="32"/>
    </row>
    <row r="208" spans="1:12">
      <c r="A208" s="29">
        <v>166</v>
      </c>
      <c r="B208" s="30">
        <v>542000</v>
      </c>
      <c r="C208" s="31">
        <v>545000</v>
      </c>
      <c r="D208" s="31">
        <v>35050</v>
      </c>
      <c r="E208" s="31">
        <v>28590</v>
      </c>
      <c r="F208" s="31">
        <v>22130</v>
      </c>
      <c r="G208" s="31">
        <v>17710</v>
      </c>
      <c r="H208" s="31">
        <v>14490</v>
      </c>
      <c r="I208" s="31">
        <v>11250</v>
      </c>
      <c r="J208" s="31">
        <v>8160</v>
      </c>
      <c r="K208" s="31">
        <v>6540</v>
      </c>
      <c r="L208" s="32">
        <v>167500</v>
      </c>
    </row>
    <row r="209" spans="1:12">
      <c r="A209" s="29">
        <v>167</v>
      </c>
      <c r="B209" s="30">
        <v>545000</v>
      </c>
      <c r="C209" s="31">
        <v>548000</v>
      </c>
      <c r="D209" s="31">
        <v>35540</v>
      </c>
      <c r="E209" s="31">
        <v>29080</v>
      </c>
      <c r="F209" s="31">
        <v>22620</v>
      </c>
      <c r="G209" s="31">
        <v>17960</v>
      </c>
      <c r="H209" s="31">
        <v>14730</v>
      </c>
      <c r="I209" s="31">
        <v>11500</v>
      </c>
      <c r="J209" s="31">
        <v>8280</v>
      </c>
      <c r="K209" s="31">
        <v>6670</v>
      </c>
      <c r="L209" s="32">
        <v>169000</v>
      </c>
    </row>
    <row r="210" spans="1:12">
      <c r="A210" s="29">
        <v>168</v>
      </c>
      <c r="B210" s="30">
        <v>548000</v>
      </c>
      <c r="C210" s="31">
        <v>551000</v>
      </c>
      <c r="D210" s="31">
        <v>36030</v>
      </c>
      <c r="E210" s="31">
        <v>29570</v>
      </c>
      <c r="F210" s="31">
        <v>23110</v>
      </c>
      <c r="G210" s="31">
        <v>18200</v>
      </c>
      <c r="H210" s="31">
        <v>14980</v>
      </c>
      <c r="I210" s="31">
        <v>11740</v>
      </c>
      <c r="J210" s="31">
        <v>8500</v>
      </c>
      <c r="K210" s="31">
        <v>6790</v>
      </c>
      <c r="L210" s="32">
        <v>170500</v>
      </c>
    </row>
    <row r="211" spans="1:12">
      <c r="A211" s="29">
        <v>169</v>
      </c>
      <c r="B211" s="30">
        <v>551000</v>
      </c>
      <c r="C211" s="31">
        <v>554000</v>
      </c>
      <c r="D211" s="31">
        <v>36570</v>
      </c>
      <c r="E211" s="31">
        <v>30110</v>
      </c>
      <c r="F211" s="31">
        <v>23650</v>
      </c>
      <c r="G211" s="31">
        <v>18480</v>
      </c>
      <c r="H211" s="31">
        <v>15240</v>
      </c>
      <c r="I211" s="31">
        <v>12020</v>
      </c>
      <c r="J211" s="31">
        <v>8780</v>
      </c>
      <c r="K211" s="31">
        <v>6920</v>
      </c>
      <c r="L211" s="32">
        <v>171900</v>
      </c>
    </row>
    <row r="212" spans="1:12">
      <c r="A212" s="29">
        <v>170</v>
      </c>
      <c r="B212" s="30">
        <v>554000</v>
      </c>
      <c r="C212" s="31">
        <v>557000</v>
      </c>
      <c r="D212" s="31">
        <v>37120</v>
      </c>
      <c r="E212" s="31">
        <v>30660</v>
      </c>
      <c r="F212" s="31">
        <v>24200</v>
      </c>
      <c r="G212" s="31">
        <v>18760</v>
      </c>
      <c r="H212" s="31">
        <v>15520</v>
      </c>
      <c r="I212" s="31">
        <v>12290</v>
      </c>
      <c r="J212" s="31">
        <v>9060</v>
      </c>
      <c r="K212" s="31">
        <v>7060</v>
      </c>
      <c r="L212" s="32">
        <v>173400</v>
      </c>
    </row>
    <row r="213" spans="1:12">
      <c r="A213" s="29"/>
      <c r="B213" s="30"/>
      <c r="C213" s="31"/>
      <c r="D213" s="31"/>
      <c r="E213" s="31"/>
      <c r="F213" s="31"/>
      <c r="G213" s="31"/>
      <c r="H213" s="31"/>
      <c r="I213" s="31"/>
      <c r="J213" s="31"/>
      <c r="K213" s="31"/>
      <c r="L213" s="32"/>
    </row>
    <row r="214" spans="1:12">
      <c r="A214" s="29">
        <v>171</v>
      </c>
      <c r="B214" s="30">
        <v>557000</v>
      </c>
      <c r="C214" s="31">
        <v>560000</v>
      </c>
      <c r="D214" s="31">
        <v>37670</v>
      </c>
      <c r="E214" s="31">
        <v>31210</v>
      </c>
      <c r="F214" s="31">
        <v>24750</v>
      </c>
      <c r="G214" s="31">
        <v>19030</v>
      </c>
      <c r="H214" s="31">
        <v>15790</v>
      </c>
      <c r="I214" s="31">
        <v>12570</v>
      </c>
      <c r="J214" s="31">
        <v>9330</v>
      </c>
      <c r="K214" s="31">
        <v>7200</v>
      </c>
      <c r="L214" s="32">
        <v>174900</v>
      </c>
    </row>
    <row r="215" spans="1:12">
      <c r="A215" s="29">
        <v>172</v>
      </c>
      <c r="B215" s="30">
        <v>560000</v>
      </c>
      <c r="C215" s="31">
        <v>563000</v>
      </c>
      <c r="D215" s="31">
        <v>38230</v>
      </c>
      <c r="E215" s="31">
        <v>31760</v>
      </c>
      <c r="F215" s="31">
        <v>25300</v>
      </c>
      <c r="G215" s="31">
        <v>19310</v>
      </c>
      <c r="H215" s="31">
        <v>16070</v>
      </c>
      <c r="I215" s="31">
        <v>12840</v>
      </c>
      <c r="J215" s="31">
        <v>9610</v>
      </c>
      <c r="K215" s="31">
        <v>7330</v>
      </c>
      <c r="L215" s="32">
        <v>176300</v>
      </c>
    </row>
    <row r="216" spans="1:12">
      <c r="A216" s="29">
        <v>173</v>
      </c>
      <c r="B216" s="30">
        <v>563000</v>
      </c>
      <c r="C216" s="31">
        <v>566000</v>
      </c>
      <c r="D216" s="31">
        <v>38780</v>
      </c>
      <c r="E216" s="31">
        <v>32310</v>
      </c>
      <c r="F216" s="31">
        <v>25850</v>
      </c>
      <c r="G216" s="31">
        <v>19580</v>
      </c>
      <c r="H216" s="31">
        <v>16350</v>
      </c>
      <c r="I216" s="31">
        <v>13120</v>
      </c>
      <c r="J216" s="31">
        <v>9880</v>
      </c>
      <c r="K216" s="31">
        <v>7470</v>
      </c>
      <c r="L216" s="32">
        <v>177900</v>
      </c>
    </row>
    <row r="217" spans="1:12">
      <c r="A217" s="29">
        <v>174</v>
      </c>
      <c r="B217" s="30">
        <v>566000</v>
      </c>
      <c r="C217" s="31">
        <v>569000</v>
      </c>
      <c r="D217" s="31">
        <v>39330</v>
      </c>
      <c r="E217" s="31">
        <v>32870</v>
      </c>
      <c r="F217" s="31">
        <v>26400</v>
      </c>
      <c r="G217" s="31">
        <v>19930</v>
      </c>
      <c r="H217" s="31">
        <v>16620</v>
      </c>
      <c r="I217" s="31">
        <v>13400</v>
      </c>
      <c r="J217" s="31">
        <v>10160</v>
      </c>
      <c r="K217" s="31">
        <v>7610</v>
      </c>
      <c r="L217" s="32">
        <v>179300</v>
      </c>
    </row>
    <row r="218" spans="1:12">
      <c r="A218" s="29">
        <v>175</v>
      </c>
      <c r="B218" s="30">
        <v>569000</v>
      </c>
      <c r="C218" s="31">
        <v>572000</v>
      </c>
      <c r="D218" s="31">
        <v>39880</v>
      </c>
      <c r="E218" s="31">
        <v>33420</v>
      </c>
      <c r="F218" s="31">
        <v>26950</v>
      </c>
      <c r="G218" s="31">
        <v>20480</v>
      </c>
      <c r="H218" s="31">
        <v>16900</v>
      </c>
      <c r="I218" s="31">
        <v>13670</v>
      </c>
      <c r="J218" s="31">
        <v>10430</v>
      </c>
      <c r="K218" s="31">
        <v>7750</v>
      </c>
      <c r="L218" s="32">
        <v>180700</v>
      </c>
    </row>
    <row r="219" spans="1:12">
      <c r="A219" s="29"/>
      <c r="B219" s="30"/>
      <c r="C219" s="31"/>
      <c r="D219" s="31"/>
      <c r="E219" s="31"/>
      <c r="F219" s="31"/>
      <c r="G219" s="31"/>
      <c r="H219" s="31"/>
      <c r="I219" s="31"/>
      <c r="J219" s="31"/>
      <c r="K219" s="31"/>
      <c r="L219" s="32"/>
    </row>
    <row r="220" spans="1:12">
      <c r="A220" s="29">
        <v>176</v>
      </c>
      <c r="B220" s="30">
        <v>572000</v>
      </c>
      <c r="C220" s="31">
        <v>575000</v>
      </c>
      <c r="D220" s="31">
        <v>40430</v>
      </c>
      <c r="E220" s="31">
        <v>33970</v>
      </c>
      <c r="F220" s="31">
        <v>27510</v>
      </c>
      <c r="G220" s="31">
        <v>21030</v>
      </c>
      <c r="H220" s="31">
        <v>17170</v>
      </c>
      <c r="I220" s="31">
        <v>13950</v>
      </c>
      <c r="J220" s="31">
        <v>10710</v>
      </c>
      <c r="K220" s="31">
        <v>7880</v>
      </c>
      <c r="L220" s="32">
        <v>182200</v>
      </c>
    </row>
    <row r="221" spans="1:12">
      <c r="A221" s="29">
        <v>177</v>
      </c>
      <c r="B221" s="30">
        <v>575000</v>
      </c>
      <c r="C221" s="31">
        <v>578000</v>
      </c>
      <c r="D221" s="31">
        <v>40980</v>
      </c>
      <c r="E221" s="31">
        <v>34520</v>
      </c>
      <c r="F221" s="31">
        <v>28060</v>
      </c>
      <c r="G221" s="31">
        <v>21580</v>
      </c>
      <c r="H221" s="31">
        <v>17450</v>
      </c>
      <c r="I221" s="31">
        <v>14220</v>
      </c>
      <c r="J221" s="31">
        <v>10990</v>
      </c>
      <c r="K221" s="31">
        <v>8030</v>
      </c>
      <c r="L221" s="32">
        <v>183700</v>
      </c>
    </row>
    <row r="222" spans="1:12">
      <c r="A222" s="29">
        <v>178</v>
      </c>
      <c r="B222" s="30">
        <v>578000</v>
      </c>
      <c r="C222" s="31">
        <v>581000</v>
      </c>
      <c r="D222" s="31">
        <v>41530</v>
      </c>
      <c r="E222" s="31">
        <v>35070</v>
      </c>
      <c r="F222" s="31">
        <v>28610</v>
      </c>
      <c r="G222" s="31">
        <v>22140</v>
      </c>
      <c r="H222" s="31">
        <v>17720</v>
      </c>
      <c r="I222" s="31">
        <v>14500</v>
      </c>
      <c r="J222" s="31">
        <v>11260</v>
      </c>
      <c r="K222" s="31">
        <v>8160</v>
      </c>
      <c r="L222" s="32">
        <v>185200</v>
      </c>
    </row>
    <row r="223" spans="1:12">
      <c r="A223" s="29">
        <v>179</v>
      </c>
      <c r="B223" s="30">
        <v>581000</v>
      </c>
      <c r="C223" s="31">
        <v>584000</v>
      </c>
      <c r="D223" s="31">
        <v>42090</v>
      </c>
      <c r="E223" s="31">
        <v>35620</v>
      </c>
      <c r="F223" s="31">
        <v>29160</v>
      </c>
      <c r="G223" s="31">
        <v>22690</v>
      </c>
      <c r="H223" s="31">
        <v>18000</v>
      </c>
      <c r="I223" s="31">
        <v>14770</v>
      </c>
      <c r="J223" s="31">
        <v>11540</v>
      </c>
      <c r="K223" s="31">
        <v>8300</v>
      </c>
      <c r="L223" s="32">
        <v>186600</v>
      </c>
    </row>
    <row r="224" spans="1:12">
      <c r="A224" s="29">
        <v>180</v>
      </c>
      <c r="B224" s="30">
        <v>584000</v>
      </c>
      <c r="C224" s="31">
        <v>587000</v>
      </c>
      <c r="D224" s="31">
        <v>42640</v>
      </c>
      <c r="E224" s="31">
        <v>36170</v>
      </c>
      <c r="F224" s="31">
        <v>29710</v>
      </c>
      <c r="G224" s="31">
        <v>23240</v>
      </c>
      <c r="H224" s="31">
        <v>18280</v>
      </c>
      <c r="I224" s="31">
        <v>15050</v>
      </c>
      <c r="J224" s="31">
        <v>11810</v>
      </c>
      <c r="K224" s="31">
        <v>8580</v>
      </c>
      <c r="L224" s="32">
        <v>188100</v>
      </c>
    </row>
    <row r="225" spans="1:12">
      <c r="A225" s="29"/>
      <c r="B225" s="30"/>
      <c r="C225" s="31"/>
      <c r="D225" s="31"/>
      <c r="E225" s="31"/>
      <c r="F225" s="31"/>
      <c r="G225" s="31"/>
      <c r="H225" s="31"/>
      <c r="I225" s="31"/>
      <c r="J225" s="31"/>
      <c r="K225" s="31"/>
      <c r="L225" s="32"/>
    </row>
    <row r="226" spans="1:12">
      <c r="A226" s="29">
        <v>181</v>
      </c>
      <c r="B226" s="30">
        <v>587000</v>
      </c>
      <c r="C226" s="31">
        <v>590000</v>
      </c>
      <c r="D226" s="31">
        <v>43190</v>
      </c>
      <c r="E226" s="31">
        <v>36730</v>
      </c>
      <c r="F226" s="31">
        <v>30260</v>
      </c>
      <c r="G226" s="31">
        <v>23790</v>
      </c>
      <c r="H226" s="31">
        <v>18550</v>
      </c>
      <c r="I226" s="31">
        <v>15330</v>
      </c>
      <c r="J226" s="31">
        <v>12090</v>
      </c>
      <c r="K226" s="31">
        <v>8850</v>
      </c>
      <c r="L226" s="32">
        <v>189600</v>
      </c>
    </row>
    <row r="227" spans="1:12">
      <c r="A227" s="29">
        <v>182</v>
      </c>
      <c r="B227" s="30">
        <v>590000</v>
      </c>
      <c r="C227" s="31">
        <v>593000</v>
      </c>
      <c r="D227" s="31">
        <v>43740</v>
      </c>
      <c r="E227" s="31">
        <v>37280</v>
      </c>
      <c r="F227" s="31">
        <v>30810</v>
      </c>
      <c r="G227" s="31">
        <v>24340</v>
      </c>
      <c r="H227" s="31">
        <v>18830</v>
      </c>
      <c r="I227" s="31">
        <v>15600</v>
      </c>
      <c r="J227" s="31">
        <v>12360</v>
      </c>
      <c r="K227" s="31">
        <v>9130</v>
      </c>
      <c r="L227" s="32">
        <v>191000</v>
      </c>
    </row>
    <row r="228" spans="1:12">
      <c r="A228" s="29">
        <v>183</v>
      </c>
      <c r="B228" s="30">
        <v>593000</v>
      </c>
      <c r="C228" s="31">
        <v>596000</v>
      </c>
      <c r="D228" s="31">
        <v>44290</v>
      </c>
      <c r="E228" s="31">
        <v>37830</v>
      </c>
      <c r="F228" s="31">
        <v>31370</v>
      </c>
      <c r="G228" s="31">
        <v>24890</v>
      </c>
      <c r="H228" s="31">
        <v>19100</v>
      </c>
      <c r="I228" s="31">
        <v>15880</v>
      </c>
      <c r="J228" s="31">
        <v>12640</v>
      </c>
      <c r="K228" s="31">
        <v>9400</v>
      </c>
      <c r="L228" s="32">
        <v>192600</v>
      </c>
    </row>
    <row r="229" spans="1:12">
      <c r="A229" s="29">
        <v>184</v>
      </c>
      <c r="B229" s="30">
        <v>596000</v>
      </c>
      <c r="C229" s="31">
        <v>599000</v>
      </c>
      <c r="D229" s="31">
        <v>44840</v>
      </c>
      <c r="E229" s="31">
        <v>38380</v>
      </c>
      <c r="F229" s="31">
        <v>31920</v>
      </c>
      <c r="G229" s="31">
        <v>25440</v>
      </c>
      <c r="H229" s="31">
        <v>19380</v>
      </c>
      <c r="I229" s="31">
        <v>16150</v>
      </c>
      <c r="J229" s="31">
        <v>12920</v>
      </c>
      <c r="K229" s="31">
        <v>9680</v>
      </c>
      <c r="L229" s="32">
        <v>194000</v>
      </c>
    </row>
    <row r="230" spans="1:12">
      <c r="A230" s="29">
        <v>185</v>
      </c>
      <c r="B230" s="30">
        <v>599000</v>
      </c>
      <c r="C230" s="31">
        <v>602000</v>
      </c>
      <c r="D230" s="31">
        <v>45390</v>
      </c>
      <c r="E230" s="31">
        <v>38930</v>
      </c>
      <c r="F230" s="31">
        <v>32470</v>
      </c>
      <c r="G230" s="31">
        <v>25990</v>
      </c>
      <c r="H230" s="31">
        <v>19650</v>
      </c>
      <c r="I230" s="31">
        <v>16430</v>
      </c>
      <c r="J230" s="31">
        <v>13190</v>
      </c>
      <c r="K230" s="31">
        <v>9950</v>
      </c>
      <c r="L230" s="32">
        <v>195400</v>
      </c>
    </row>
    <row r="231" spans="1:12">
      <c r="A231" s="29"/>
      <c r="B231" s="30"/>
      <c r="C231" s="31"/>
      <c r="D231" s="31"/>
      <c r="E231" s="31"/>
      <c r="F231" s="31"/>
      <c r="G231" s="31"/>
      <c r="H231" s="31"/>
      <c r="I231" s="31"/>
      <c r="J231" s="31"/>
      <c r="K231" s="31"/>
      <c r="L231" s="32"/>
    </row>
    <row r="232" spans="1:12">
      <c r="A232" s="29">
        <v>186</v>
      </c>
      <c r="B232" s="30">
        <v>602000</v>
      </c>
      <c r="C232" s="31">
        <v>605000</v>
      </c>
      <c r="D232" s="31">
        <v>45950</v>
      </c>
      <c r="E232" s="31">
        <v>39480</v>
      </c>
      <c r="F232" s="31">
        <v>33020</v>
      </c>
      <c r="G232" s="31">
        <v>26550</v>
      </c>
      <c r="H232" s="31">
        <v>20080</v>
      </c>
      <c r="I232" s="31">
        <v>16700</v>
      </c>
      <c r="J232" s="31">
        <v>13470</v>
      </c>
      <c r="K232" s="31">
        <v>10230</v>
      </c>
      <c r="L232" s="32">
        <v>197000</v>
      </c>
    </row>
    <row r="233" spans="1:12">
      <c r="A233" s="29">
        <v>187</v>
      </c>
      <c r="B233" s="30">
        <v>605000</v>
      </c>
      <c r="C233" s="31">
        <v>608000</v>
      </c>
      <c r="D233" s="31">
        <v>46500</v>
      </c>
      <c r="E233" s="31">
        <v>40030</v>
      </c>
      <c r="F233" s="31">
        <v>33570</v>
      </c>
      <c r="G233" s="31">
        <v>27100</v>
      </c>
      <c r="H233" s="31">
        <v>20630</v>
      </c>
      <c r="I233" s="31">
        <v>16980</v>
      </c>
      <c r="J233" s="31">
        <v>13740</v>
      </c>
      <c r="K233" s="31">
        <v>10510</v>
      </c>
      <c r="L233" s="32">
        <v>198400</v>
      </c>
    </row>
    <row r="234" spans="1:12">
      <c r="A234" s="29">
        <v>188</v>
      </c>
      <c r="B234" s="30">
        <v>608000</v>
      </c>
      <c r="C234" s="31">
        <v>611000</v>
      </c>
      <c r="D234" s="31">
        <v>47050</v>
      </c>
      <c r="E234" s="31">
        <v>40580</v>
      </c>
      <c r="F234" s="31">
        <v>34120</v>
      </c>
      <c r="G234" s="31">
        <v>27650</v>
      </c>
      <c r="H234" s="31">
        <v>21190</v>
      </c>
      <c r="I234" s="31">
        <v>17250</v>
      </c>
      <c r="J234" s="31">
        <v>14020</v>
      </c>
      <c r="K234" s="31">
        <v>10780</v>
      </c>
      <c r="L234" s="32">
        <v>199900</v>
      </c>
    </row>
    <row r="235" spans="1:12">
      <c r="A235" s="29">
        <v>189</v>
      </c>
      <c r="B235" s="30">
        <v>611000</v>
      </c>
      <c r="C235" s="31">
        <v>614000</v>
      </c>
      <c r="D235" s="31">
        <v>47600</v>
      </c>
      <c r="E235" s="31">
        <v>41140</v>
      </c>
      <c r="F235" s="31">
        <v>34670</v>
      </c>
      <c r="G235" s="31">
        <v>28200</v>
      </c>
      <c r="H235" s="31">
        <v>21740</v>
      </c>
      <c r="I235" s="31">
        <v>17530</v>
      </c>
      <c r="J235" s="31">
        <v>14290</v>
      </c>
      <c r="K235" s="31">
        <v>11060</v>
      </c>
      <c r="L235" s="32">
        <v>201300</v>
      </c>
    </row>
    <row r="236" spans="1:12">
      <c r="A236" s="29">
        <v>190</v>
      </c>
      <c r="B236" s="30">
        <v>614000</v>
      </c>
      <c r="C236" s="31">
        <v>617000</v>
      </c>
      <c r="D236" s="31">
        <v>48150</v>
      </c>
      <c r="E236" s="31">
        <v>41690</v>
      </c>
      <c r="F236" s="31">
        <v>35220</v>
      </c>
      <c r="G236" s="31">
        <v>28750</v>
      </c>
      <c r="H236" s="31">
        <v>22290</v>
      </c>
      <c r="I236" s="31">
        <v>17810</v>
      </c>
      <c r="J236" s="31">
        <v>14570</v>
      </c>
      <c r="K236" s="31">
        <v>11330</v>
      </c>
      <c r="L236" s="32">
        <v>202800</v>
      </c>
    </row>
    <row r="237" spans="1:12">
      <c r="A237" s="29"/>
      <c r="B237" s="30"/>
      <c r="C237" s="31"/>
      <c r="D237" s="31"/>
      <c r="E237" s="31"/>
      <c r="F237" s="31"/>
      <c r="G237" s="31"/>
      <c r="H237" s="31"/>
      <c r="I237" s="31"/>
      <c r="J237" s="31"/>
      <c r="K237" s="31"/>
      <c r="L237" s="32"/>
    </row>
    <row r="238" spans="1:12">
      <c r="A238" s="29">
        <v>191</v>
      </c>
      <c r="B238" s="30">
        <v>617000</v>
      </c>
      <c r="C238" s="31">
        <v>620000</v>
      </c>
      <c r="D238" s="31">
        <v>48700</v>
      </c>
      <c r="E238" s="31">
        <v>42240</v>
      </c>
      <c r="F238" s="31">
        <v>35780</v>
      </c>
      <c r="G238" s="31">
        <v>29300</v>
      </c>
      <c r="H238" s="31">
        <v>22840</v>
      </c>
      <c r="I238" s="31">
        <v>18080</v>
      </c>
      <c r="J238" s="31">
        <v>14850</v>
      </c>
      <c r="K238" s="31">
        <v>11610</v>
      </c>
      <c r="L238" s="32">
        <v>204300</v>
      </c>
    </row>
    <row r="239" spans="1:12">
      <c r="A239" s="29">
        <v>192</v>
      </c>
      <c r="B239" s="30">
        <v>620000</v>
      </c>
      <c r="C239" s="31">
        <v>623000</v>
      </c>
      <c r="D239" s="31">
        <v>49250</v>
      </c>
      <c r="E239" s="31">
        <v>42790</v>
      </c>
      <c r="F239" s="31">
        <v>36330</v>
      </c>
      <c r="G239" s="31">
        <v>29850</v>
      </c>
      <c r="H239" s="31">
        <v>23390</v>
      </c>
      <c r="I239" s="31">
        <v>18360</v>
      </c>
      <c r="J239" s="31">
        <v>15120</v>
      </c>
      <c r="K239" s="31">
        <v>11880</v>
      </c>
      <c r="L239" s="32">
        <v>205700</v>
      </c>
    </row>
    <row r="240" spans="1:12">
      <c r="A240" s="29">
        <v>193</v>
      </c>
      <c r="B240" s="30">
        <v>623000</v>
      </c>
      <c r="C240" s="31">
        <v>626000</v>
      </c>
      <c r="D240" s="31">
        <v>49800</v>
      </c>
      <c r="E240" s="31">
        <v>43340</v>
      </c>
      <c r="F240" s="31">
        <v>36880</v>
      </c>
      <c r="G240" s="31">
        <v>30410</v>
      </c>
      <c r="H240" s="31">
        <v>23940</v>
      </c>
      <c r="I240" s="31">
        <v>18630</v>
      </c>
      <c r="J240" s="31">
        <v>15400</v>
      </c>
      <c r="K240" s="31">
        <v>12160</v>
      </c>
      <c r="L240" s="32">
        <v>207300</v>
      </c>
    </row>
    <row r="241" spans="1:12">
      <c r="A241" s="29">
        <v>194</v>
      </c>
      <c r="B241" s="30">
        <v>626000</v>
      </c>
      <c r="C241" s="31">
        <v>629000</v>
      </c>
      <c r="D241" s="31">
        <v>50360</v>
      </c>
      <c r="E241" s="31">
        <v>43890</v>
      </c>
      <c r="F241" s="31">
        <v>37430</v>
      </c>
      <c r="G241" s="31">
        <v>30960</v>
      </c>
      <c r="H241" s="31">
        <v>24490</v>
      </c>
      <c r="I241" s="31">
        <v>18910</v>
      </c>
      <c r="J241" s="31">
        <v>15670</v>
      </c>
      <c r="K241" s="31">
        <v>12440</v>
      </c>
      <c r="L241" s="32">
        <v>208700</v>
      </c>
    </row>
    <row r="242" spans="1:12">
      <c r="A242" s="29">
        <v>195</v>
      </c>
      <c r="B242" s="30">
        <v>629000</v>
      </c>
      <c r="C242" s="31">
        <v>632000</v>
      </c>
      <c r="D242" s="31">
        <v>50910</v>
      </c>
      <c r="E242" s="31">
        <v>44440</v>
      </c>
      <c r="F242" s="31">
        <v>37980</v>
      </c>
      <c r="G242" s="31">
        <v>31510</v>
      </c>
      <c r="H242" s="31">
        <v>25050</v>
      </c>
      <c r="I242" s="31">
        <v>19180</v>
      </c>
      <c r="J242" s="31">
        <v>15950</v>
      </c>
      <c r="K242" s="31">
        <v>12710</v>
      </c>
      <c r="L242" s="32">
        <v>210100</v>
      </c>
    </row>
    <row r="243" spans="1:12">
      <c r="A243" s="33"/>
      <c r="B243" s="34"/>
      <c r="C243" s="35"/>
      <c r="D243" s="35"/>
      <c r="E243" s="35"/>
      <c r="F243" s="35"/>
      <c r="G243" s="35"/>
      <c r="H243" s="35"/>
      <c r="I243" s="35"/>
      <c r="J243" s="35"/>
      <c r="K243" s="35"/>
      <c r="L243" s="36"/>
    </row>
    <row r="244" spans="1:12">
      <c r="A244" s="29">
        <v>196</v>
      </c>
      <c r="B244" s="30">
        <v>632000</v>
      </c>
      <c r="C244" s="31">
        <v>635000</v>
      </c>
      <c r="D244" s="31">
        <v>51460</v>
      </c>
      <c r="E244" s="31">
        <v>45000</v>
      </c>
      <c r="F244" s="31">
        <v>38530</v>
      </c>
      <c r="G244" s="31">
        <v>32060</v>
      </c>
      <c r="H244" s="31">
        <v>25600</v>
      </c>
      <c r="I244" s="31">
        <v>19460</v>
      </c>
      <c r="J244" s="31">
        <v>16220</v>
      </c>
      <c r="K244" s="31">
        <v>12990</v>
      </c>
      <c r="L244" s="32">
        <v>211700</v>
      </c>
    </row>
    <row r="245" spans="1:12">
      <c r="A245" s="29">
        <v>197</v>
      </c>
      <c r="B245" s="30">
        <v>635000</v>
      </c>
      <c r="C245" s="31">
        <v>638000</v>
      </c>
      <c r="D245" s="31">
        <v>52010</v>
      </c>
      <c r="E245" s="31">
        <v>45550</v>
      </c>
      <c r="F245" s="31">
        <v>39080</v>
      </c>
      <c r="G245" s="31">
        <v>32610</v>
      </c>
      <c r="H245" s="31">
        <v>26150</v>
      </c>
      <c r="I245" s="31">
        <v>19740</v>
      </c>
      <c r="J245" s="31">
        <v>16500</v>
      </c>
      <c r="K245" s="31">
        <v>13260</v>
      </c>
      <c r="L245" s="32">
        <v>213100</v>
      </c>
    </row>
    <row r="246" spans="1:12">
      <c r="A246" s="29">
        <v>198</v>
      </c>
      <c r="B246" s="30">
        <v>638000</v>
      </c>
      <c r="C246" s="31">
        <v>641000</v>
      </c>
      <c r="D246" s="31">
        <v>52560</v>
      </c>
      <c r="E246" s="31">
        <v>46100</v>
      </c>
      <c r="F246" s="31">
        <v>39640</v>
      </c>
      <c r="G246" s="31">
        <v>33160</v>
      </c>
      <c r="H246" s="31">
        <v>26700</v>
      </c>
      <c r="I246" s="31">
        <v>20240</v>
      </c>
      <c r="J246" s="31">
        <v>16780</v>
      </c>
      <c r="K246" s="31">
        <v>13540</v>
      </c>
      <c r="L246" s="32">
        <v>214600</v>
      </c>
    </row>
    <row r="247" spans="1:12">
      <c r="A247" s="29">
        <v>199</v>
      </c>
      <c r="B247" s="30">
        <v>641000</v>
      </c>
      <c r="C247" s="31">
        <v>644000</v>
      </c>
      <c r="D247" s="31">
        <v>53110</v>
      </c>
      <c r="E247" s="31">
        <v>46650</v>
      </c>
      <c r="F247" s="31">
        <v>40190</v>
      </c>
      <c r="G247" s="31">
        <v>33710</v>
      </c>
      <c r="H247" s="31">
        <v>27250</v>
      </c>
      <c r="I247" s="31">
        <v>20790</v>
      </c>
      <c r="J247" s="31">
        <v>17050</v>
      </c>
      <c r="K247" s="31">
        <v>13810</v>
      </c>
      <c r="L247" s="32">
        <v>215900</v>
      </c>
    </row>
    <row r="248" spans="1:12">
      <c r="A248" s="29">
        <v>200</v>
      </c>
      <c r="B248" s="30">
        <v>644000</v>
      </c>
      <c r="C248" s="31">
        <v>647000</v>
      </c>
      <c r="D248" s="31">
        <v>53660</v>
      </c>
      <c r="E248" s="31">
        <v>47200</v>
      </c>
      <c r="F248" s="31">
        <v>40740</v>
      </c>
      <c r="G248" s="31">
        <v>34260</v>
      </c>
      <c r="H248" s="31">
        <v>27800</v>
      </c>
      <c r="I248" s="31">
        <v>21340</v>
      </c>
      <c r="J248" s="31">
        <v>17330</v>
      </c>
      <c r="K248" s="31">
        <v>14090</v>
      </c>
      <c r="L248" s="32">
        <v>217000</v>
      </c>
    </row>
    <row r="249" spans="1:12">
      <c r="A249" s="29"/>
      <c r="B249" s="30"/>
      <c r="C249" s="31"/>
      <c r="D249" s="31"/>
      <c r="E249" s="31"/>
      <c r="F249" s="31"/>
      <c r="G249" s="31"/>
      <c r="H249" s="31"/>
      <c r="I249" s="31"/>
      <c r="J249" s="31"/>
      <c r="K249" s="31"/>
      <c r="L249" s="32"/>
    </row>
    <row r="250" spans="1:12">
      <c r="A250" s="29">
        <v>201</v>
      </c>
      <c r="B250" s="30">
        <v>647000</v>
      </c>
      <c r="C250" s="31">
        <v>650000</v>
      </c>
      <c r="D250" s="31">
        <v>54220</v>
      </c>
      <c r="E250" s="31">
        <v>47750</v>
      </c>
      <c r="F250" s="31">
        <v>41290</v>
      </c>
      <c r="G250" s="31">
        <v>34820</v>
      </c>
      <c r="H250" s="31">
        <v>28350</v>
      </c>
      <c r="I250" s="31">
        <v>21890</v>
      </c>
      <c r="J250" s="31">
        <v>17600</v>
      </c>
      <c r="K250" s="31">
        <v>14370</v>
      </c>
      <c r="L250" s="32">
        <v>218000</v>
      </c>
    </row>
    <row r="251" spans="1:12">
      <c r="A251" s="29">
        <v>202</v>
      </c>
      <c r="B251" s="30">
        <v>650000</v>
      </c>
      <c r="C251" s="31">
        <v>653000</v>
      </c>
      <c r="D251" s="31">
        <v>54770</v>
      </c>
      <c r="E251" s="31">
        <v>48300</v>
      </c>
      <c r="F251" s="31">
        <v>41840</v>
      </c>
      <c r="G251" s="31">
        <v>35370</v>
      </c>
      <c r="H251" s="31">
        <v>28900</v>
      </c>
      <c r="I251" s="31">
        <v>22440</v>
      </c>
      <c r="J251" s="31">
        <v>17880</v>
      </c>
      <c r="K251" s="31">
        <v>14640</v>
      </c>
      <c r="L251" s="32">
        <v>219000</v>
      </c>
    </row>
    <row r="252" spans="1:12">
      <c r="A252" s="29">
        <v>203</v>
      </c>
      <c r="B252" s="30">
        <v>653000</v>
      </c>
      <c r="C252" s="31">
        <v>656000</v>
      </c>
      <c r="D252" s="31">
        <v>55320</v>
      </c>
      <c r="E252" s="31">
        <v>48850</v>
      </c>
      <c r="F252" s="31">
        <v>42390</v>
      </c>
      <c r="G252" s="31">
        <v>35920</v>
      </c>
      <c r="H252" s="31">
        <v>29460</v>
      </c>
      <c r="I252" s="31">
        <v>22990</v>
      </c>
      <c r="J252" s="31">
        <v>18150</v>
      </c>
      <c r="K252" s="31">
        <v>14920</v>
      </c>
      <c r="L252" s="32">
        <v>220000</v>
      </c>
    </row>
    <row r="253" spans="1:12">
      <c r="A253" s="29">
        <v>204</v>
      </c>
      <c r="B253" s="30">
        <v>656000</v>
      </c>
      <c r="C253" s="31">
        <v>659000</v>
      </c>
      <c r="D253" s="31">
        <v>55870</v>
      </c>
      <c r="E253" s="31">
        <v>49410</v>
      </c>
      <c r="F253" s="31">
        <v>42940</v>
      </c>
      <c r="G253" s="31">
        <v>36470</v>
      </c>
      <c r="H253" s="31">
        <v>30010</v>
      </c>
      <c r="I253" s="31">
        <v>23540</v>
      </c>
      <c r="J253" s="31">
        <v>18430</v>
      </c>
      <c r="K253" s="31">
        <v>15190</v>
      </c>
      <c r="L253" s="32">
        <v>221000</v>
      </c>
    </row>
    <row r="254" spans="1:12">
      <c r="A254" s="29">
        <v>205</v>
      </c>
      <c r="B254" s="30">
        <v>659000</v>
      </c>
      <c r="C254" s="31">
        <v>662000</v>
      </c>
      <c r="D254" s="31">
        <v>56420</v>
      </c>
      <c r="E254" s="31">
        <v>49960</v>
      </c>
      <c r="F254" s="31">
        <v>43490</v>
      </c>
      <c r="G254" s="31">
        <v>37020</v>
      </c>
      <c r="H254" s="31">
        <v>30560</v>
      </c>
      <c r="I254" s="31">
        <v>24100</v>
      </c>
      <c r="J254" s="31">
        <v>18700</v>
      </c>
      <c r="K254" s="31">
        <v>15470</v>
      </c>
      <c r="L254" s="32">
        <v>222100</v>
      </c>
    </row>
    <row r="255" spans="1:12">
      <c r="A255" s="29"/>
      <c r="B255" s="30"/>
      <c r="C255" s="31"/>
      <c r="D255" s="31"/>
      <c r="E255" s="31"/>
      <c r="F255" s="31"/>
      <c r="G255" s="31"/>
      <c r="H255" s="31"/>
      <c r="I255" s="31"/>
      <c r="J255" s="31"/>
      <c r="K255" s="31"/>
      <c r="L255" s="32"/>
    </row>
    <row r="256" spans="1:12">
      <c r="A256" s="29">
        <v>206</v>
      </c>
      <c r="B256" s="30">
        <v>662000</v>
      </c>
      <c r="C256" s="31">
        <v>665000</v>
      </c>
      <c r="D256" s="31">
        <v>56970</v>
      </c>
      <c r="E256" s="31">
        <v>50510</v>
      </c>
      <c r="F256" s="31">
        <v>44050</v>
      </c>
      <c r="G256" s="31">
        <v>37570</v>
      </c>
      <c r="H256" s="31">
        <v>31110</v>
      </c>
      <c r="I256" s="31">
        <v>24650</v>
      </c>
      <c r="J256" s="31">
        <v>18980</v>
      </c>
      <c r="K256" s="31">
        <v>15740</v>
      </c>
      <c r="L256" s="32">
        <v>223100</v>
      </c>
    </row>
    <row r="257" spans="1:12">
      <c r="A257" s="29">
        <v>207</v>
      </c>
      <c r="B257" s="30">
        <v>665000</v>
      </c>
      <c r="C257" s="31">
        <v>668000</v>
      </c>
      <c r="D257" s="31">
        <v>57520</v>
      </c>
      <c r="E257" s="31">
        <v>51060</v>
      </c>
      <c r="F257" s="31">
        <v>44600</v>
      </c>
      <c r="G257" s="31">
        <v>38120</v>
      </c>
      <c r="H257" s="31">
        <v>31660</v>
      </c>
      <c r="I257" s="31">
        <v>25200</v>
      </c>
      <c r="J257" s="31">
        <v>19260</v>
      </c>
      <c r="K257" s="31">
        <v>16020</v>
      </c>
      <c r="L257" s="32">
        <v>224100</v>
      </c>
    </row>
    <row r="258" spans="1:12">
      <c r="A258" s="29">
        <v>208</v>
      </c>
      <c r="B258" s="30">
        <v>668000</v>
      </c>
      <c r="C258" s="31">
        <v>671000</v>
      </c>
      <c r="D258" s="31">
        <v>58070</v>
      </c>
      <c r="E258" s="31">
        <v>51610</v>
      </c>
      <c r="F258" s="31">
        <v>45150</v>
      </c>
      <c r="G258" s="31">
        <v>38680</v>
      </c>
      <c r="H258" s="31">
        <v>32210</v>
      </c>
      <c r="I258" s="31">
        <v>25750</v>
      </c>
      <c r="J258" s="31">
        <v>19530</v>
      </c>
      <c r="K258" s="31">
        <v>16300</v>
      </c>
      <c r="L258" s="32">
        <v>225000</v>
      </c>
    </row>
    <row r="259" spans="1:12">
      <c r="A259" s="29">
        <v>209</v>
      </c>
      <c r="B259" s="30">
        <v>671000</v>
      </c>
      <c r="C259" s="31">
        <v>674000</v>
      </c>
      <c r="D259" s="31">
        <v>58630</v>
      </c>
      <c r="E259" s="31">
        <v>52160</v>
      </c>
      <c r="F259" s="31">
        <v>45700</v>
      </c>
      <c r="G259" s="31">
        <v>39230</v>
      </c>
      <c r="H259" s="31">
        <v>32760</v>
      </c>
      <c r="I259" s="31">
        <v>26300</v>
      </c>
      <c r="J259" s="31">
        <v>19830</v>
      </c>
      <c r="K259" s="31">
        <v>16570</v>
      </c>
      <c r="L259" s="32">
        <v>226000</v>
      </c>
    </row>
    <row r="260" spans="1:12">
      <c r="A260" s="29">
        <v>210</v>
      </c>
      <c r="B260" s="30">
        <v>674000</v>
      </c>
      <c r="C260" s="31">
        <v>677000</v>
      </c>
      <c r="D260" s="31">
        <v>59180</v>
      </c>
      <c r="E260" s="31">
        <v>52710</v>
      </c>
      <c r="F260" s="31">
        <v>46250</v>
      </c>
      <c r="G260" s="31">
        <v>39780</v>
      </c>
      <c r="H260" s="31">
        <v>33320</v>
      </c>
      <c r="I260" s="31">
        <v>26850</v>
      </c>
      <c r="J260" s="31">
        <v>20380</v>
      </c>
      <c r="K260" s="31">
        <v>16850</v>
      </c>
      <c r="L260" s="32">
        <v>227100</v>
      </c>
    </row>
    <row r="261" spans="1:12">
      <c r="A261" s="29"/>
      <c r="B261" s="30"/>
      <c r="C261" s="31"/>
      <c r="D261" s="31"/>
      <c r="E261" s="31"/>
      <c r="F261" s="31"/>
      <c r="G261" s="31"/>
      <c r="H261" s="31"/>
      <c r="I261" s="31"/>
      <c r="J261" s="31"/>
      <c r="K261" s="31"/>
      <c r="L261" s="32"/>
    </row>
    <row r="262" spans="1:12">
      <c r="A262" s="29">
        <v>211</v>
      </c>
      <c r="B262" s="30">
        <v>677000</v>
      </c>
      <c r="C262" s="31">
        <v>680000</v>
      </c>
      <c r="D262" s="31">
        <v>59730</v>
      </c>
      <c r="E262" s="31">
        <v>53270</v>
      </c>
      <c r="F262" s="31">
        <v>46800</v>
      </c>
      <c r="G262" s="31">
        <v>40330</v>
      </c>
      <c r="H262" s="31">
        <v>33870</v>
      </c>
      <c r="I262" s="31">
        <v>27400</v>
      </c>
      <c r="J262" s="31">
        <v>20930</v>
      </c>
      <c r="K262" s="31">
        <v>17120</v>
      </c>
      <c r="L262" s="32">
        <v>228100</v>
      </c>
    </row>
    <row r="263" spans="1:12">
      <c r="A263" s="29">
        <v>212</v>
      </c>
      <c r="B263" s="30">
        <v>680000</v>
      </c>
      <c r="C263" s="31">
        <v>683000</v>
      </c>
      <c r="D263" s="31">
        <v>60280</v>
      </c>
      <c r="E263" s="31">
        <v>53820</v>
      </c>
      <c r="F263" s="31">
        <v>47350</v>
      </c>
      <c r="G263" s="31">
        <v>40880</v>
      </c>
      <c r="H263" s="31">
        <v>34420</v>
      </c>
      <c r="I263" s="31">
        <v>27950</v>
      </c>
      <c r="J263" s="31">
        <v>21480</v>
      </c>
      <c r="K263" s="31">
        <v>17400</v>
      </c>
      <c r="L263" s="32">
        <v>229100</v>
      </c>
    </row>
    <row r="264" spans="1:12">
      <c r="A264" s="29">
        <v>213</v>
      </c>
      <c r="B264" s="30">
        <v>683000</v>
      </c>
      <c r="C264" s="31">
        <v>686000</v>
      </c>
      <c r="D264" s="31">
        <v>60830</v>
      </c>
      <c r="E264" s="31">
        <v>54370</v>
      </c>
      <c r="F264" s="31">
        <v>47910</v>
      </c>
      <c r="G264" s="31">
        <v>41430</v>
      </c>
      <c r="H264" s="31">
        <v>34970</v>
      </c>
      <c r="I264" s="31">
        <v>28510</v>
      </c>
      <c r="J264" s="31">
        <v>22030</v>
      </c>
      <c r="K264" s="31">
        <v>17670</v>
      </c>
      <c r="L264" s="32">
        <v>230100</v>
      </c>
    </row>
    <row r="265" spans="1:12">
      <c r="A265" s="29">
        <v>214</v>
      </c>
      <c r="B265" s="30">
        <v>686000</v>
      </c>
      <c r="C265" s="31">
        <v>689000</v>
      </c>
      <c r="D265" s="31">
        <v>61380</v>
      </c>
      <c r="E265" s="31">
        <v>54920</v>
      </c>
      <c r="F265" s="31">
        <v>48460</v>
      </c>
      <c r="G265" s="31">
        <v>41980</v>
      </c>
      <c r="H265" s="31">
        <v>35520</v>
      </c>
      <c r="I265" s="31">
        <v>29060</v>
      </c>
      <c r="J265" s="31">
        <v>22580</v>
      </c>
      <c r="K265" s="31">
        <v>17950</v>
      </c>
      <c r="L265" s="32">
        <v>231500</v>
      </c>
    </row>
    <row r="266" spans="1:12">
      <c r="A266" s="29">
        <v>215</v>
      </c>
      <c r="B266" s="30">
        <v>689000</v>
      </c>
      <c r="C266" s="31">
        <v>692000</v>
      </c>
      <c r="D266" s="31">
        <v>61930</v>
      </c>
      <c r="E266" s="31">
        <v>55470</v>
      </c>
      <c r="F266" s="31">
        <v>49010</v>
      </c>
      <c r="G266" s="31">
        <v>42530</v>
      </c>
      <c r="H266" s="31">
        <v>36070</v>
      </c>
      <c r="I266" s="31">
        <v>29610</v>
      </c>
      <c r="J266" s="31">
        <v>23140</v>
      </c>
      <c r="K266" s="31">
        <v>18220</v>
      </c>
      <c r="L266" s="32">
        <v>233000</v>
      </c>
    </row>
    <row r="267" spans="1:12">
      <c r="A267" s="29"/>
      <c r="B267" s="30"/>
      <c r="C267" s="31"/>
      <c r="D267" s="31"/>
      <c r="E267" s="31"/>
      <c r="F267" s="31"/>
      <c r="G267" s="31"/>
      <c r="H267" s="31"/>
      <c r="I267" s="31"/>
      <c r="J267" s="31"/>
      <c r="K267" s="31"/>
      <c r="L267" s="32"/>
    </row>
    <row r="268" spans="1:12">
      <c r="A268" s="29">
        <v>216</v>
      </c>
      <c r="B268" s="30">
        <v>692000</v>
      </c>
      <c r="C268" s="31">
        <v>695000</v>
      </c>
      <c r="D268" s="31">
        <v>62490</v>
      </c>
      <c r="E268" s="31">
        <v>56020</v>
      </c>
      <c r="F268" s="31">
        <v>49560</v>
      </c>
      <c r="G268" s="31">
        <v>43090</v>
      </c>
      <c r="H268" s="31">
        <v>36620</v>
      </c>
      <c r="I268" s="31">
        <v>30160</v>
      </c>
      <c r="J268" s="31">
        <v>23690</v>
      </c>
      <c r="K268" s="31">
        <v>18500</v>
      </c>
      <c r="L268" s="32">
        <v>234500</v>
      </c>
    </row>
    <row r="269" spans="1:12">
      <c r="A269" s="29">
        <v>217</v>
      </c>
      <c r="B269" s="30">
        <v>695000</v>
      </c>
      <c r="C269" s="31">
        <v>698000</v>
      </c>
      <c r="D269" s="31">
        <v>63040</v>
      </c>
      <c r="E269" s="31">
        <v>56570</v>
      </c>
      <c r="F269" s="31">
        <v>50110</v>
      </c>
      <c r="G269" s="31">
        <v>43640</v>
      </c>
      <c r="H269" s="31">
        <v>37170</v>
      </c>
      <c r="I269" s="31">
        <v>30710</v>
      </c>
      <c r="J269" s="31">
        <v>24240</v>
      </c>
      <c r="K269" s="31">
        <v>18780</v>
      </c>
      <c r="L269" s="32">
        <v>236100</v>
      </c>
    </row>
    <row r="270" spans="1:12">
      <c r="A270" s="29">
        <v>218</v>
      </c>
      <c r="B270" s="30">
        <v>698000</v>
      </c>
      <c r="C270" s="31">
        <v>701000</v>
      </c>
      <c r="D270" s="31">
        <v>63590</v>
      </c>
      <c r="E270" s="31">
        <v>57120</v>
      </c>
      <c r="F270" s="31">
        <v>50660</v>
      </c>
      <c r="G270" s="31">
        <v>44190</v>
      </c>
      <c r="H270" s="31">
        <v>37730</v>
      </c>
      <c r="I270" s="31">
        <v>31260</v>
      </c>
      <c r="J270" s="31">
        <v>24790</v>
      </c>
      <c r="K270" s="31">
        <v>19050</v>
      </c>
      <c r="L270" s="32">
        <v>237600</v>
      </c>
    </row>
    <row r="271" spans="1:12">
      <c r="A271" s="29">
        <v>219</v>
      </c>
      <c r="B271" s="30">
        <v>701000</v>
      </c>
      <c r="C271" s="31">
        <v>704000</v>
      </c>
      <c r="D271" s="31">
        <v>64140</v>
      </c>
      <c r="E271" s="31">
        <v>57680</v>
      </c>
      <c r="F271" s="31">
        <v>51210</v>
      </c>
      <c r="G271" s="31">
        <v>44740</v>
      </c>
      <c r="H271" s="31">
        <v>38280</v>
      </c>
      <c r="I271" s="31">
        <v>31810</v>
      </c>
      <c r="J271" s="31">
        <v>25340</v>
      </c>
      <c r="K271" s="31">
        <v>19330</v>
      </c>
      <c r="L271" s="32">
        <v>239100</v>
      </c>
    </row>
    <row r="272" spans="1:12">
      <c r="A272" s="29">
        <v>220</v>
      </c>
      <c r="B272" s="30">
        <v>704000</v>
      </c>
      <c r="C272" s="31">
        <v>707000</v>
      </c>
      <c r="D272" s="31">
        <v>64690</v>
      </c>
      <c r="E272" s="31">
        <v>58230</v>
      </c>
      <c r="F272" s="31">
        <v>51760</v>
      </c>
      <c r="G272" s="31">
        <v>45290</v>
      </c>
      <c r="H272" s="31">
        <v>38830</v>
      </c>
      <c r="I272" s="31">
        <v>32370</v>
      </c>
      <c r="J272" s="31">
        <v>25890</v>
      </c>
      <c r="K272" s="31">
        <v>19600</v>
      </c>
      <c r="L272" s="32">
        <v>240800</v>
      </c>
    </row>
    <row r="273" spans="1:12">
      <c r="A273" s="29"/>
      <c r="B273" s="30"/>
      <c r="C273" s="31"/>
      <c r="D273" s="31"/>
      <c r="E273" s="31"/>
      <c r="F273" s="31"/>
      <c r="G273" s="31"/>
      <c r="H273" s="31"/>
      <c r="I273" s="31"/>
      <c r="J273" s="31"/>
      <c r="K273" s="31"/>
      <c r="L273" s="32"/>
    </row>
    <row r="274" spans="1:12">
      <c r="A274" s="29">
        <v>221</v>
      </c>
      <c r="B274" s="30">
        <v>707000</v>
      </c>
      <c r="C274" s="31">
        <v>710000</v>
      </c>
      <c r="D274" s="31">
        <v>65250</v>
      </c>
      <c r="E274" s="31">
        <v>58780</v>
      </c>
      <c r="F274" s="31">
        <v>52320</v>
      </c>
      <c r="G274" s="31">
        <v>45850</v>
      </c>
      <c r="H274" s="31">
        <v>39380</v>
      </c>
      <c r="I274" s="31">
        <v>32920</v>
      </c>
      <c r="J274" s="31">
        <v>26450</v>
      </c>
      <c r="K274" s="31">
        <v>19980</v>
      </c>
      <c r="L274" s="32">
        <v>242300</v>
      </c>
    </row>
    <row r="275" spans="1:12">
      <c r="A275" s="29">
        <v>222</v>
      </c>
      <c r="B275" s="30">
        <v>710000</v>
      </c>
      <c r="C275" s="31">
        <v>713000</v>
      </c>
      <c r="D275" s="31">
        <v>65860</v>
      </c>
      <c r="E275" s="31">
        <v>59390</v>
      </c>
      <c r="F275" s="31">
        <v>52930</v>
      </c>
      <c r="G275" s="31">
        <v>46470</v>
      </c>
      <c r="H275" s="31">
        <v>39990</v>
      </c>
      <c r="I275" s="31">
        <v>33530</v>
      </c>
      <c r="J275" s="31">
        <v>27070</v>
      </c>
      <c r="K275" s="31">
        <v>20590</v>
      </c>
      <c r="L275" s="32">
        <v>243800</v>
      </c>
    </row>
    <row r="276" spans="1:12">
      <c r="A276" s="29">
        <v>223</v>
      </c>
      <c r="B276" s="30">
        <v>713000</v>
      </c>
      <c r="C276" s="31">
        <v>716000</v>
      </c>
      <c r="D276" s="31">
        <v>66480</v>
      </c>
      <c r="E276" s="31">
        <v>60000</v>
      </c>
      <c r="F276" s="31">
        <v>53540</v>
      </c>
      <c r="G276" s="31">
        <v>47080</v>
      </c>
      <c r="H276" s="31">
        <v>40610</v>
      </c>
      <c r="I276" s="31">
        <v>34140</v>
      </c>
      <c r="J276" s="31">
        <v>27680</v>
      </c>
      <c r="K276" s="31">
        <v>21210</v>
      </c>
      <c r="L276" s="32">
        <v>245300</v>
      </c>
    </row>
    <row r="277" spans="1:12">
      <c r="A277" s="29">
        <v>224</v>
      </c>
      <c r="B277" s="30">
        <v>716000</v>
      </c>
      <c r="C277" s="31">
        <v>719000</v>
      </c>
      <c r="D277" s="31">
        <v>67090</v>
      </c>
      <c r="E277" s="31">
        <v>60620</v>
      </c>
      <c r="F277" s="31">
        <v>54150</v>
      </c>
      <c r="G277" s="31">
        <v>47690</v>
      </c>
      <c r="H277" s="31">
        <v>41220</v>
      </c>
      <c r="I277" s="31">
        <v>34750</v>
      </c>
      <c r="J277" s="31">
        <v>28290</v>
      </c>
      <c r="K277" s="31">
        <v>21820</v>
      </c>
      <c r="L277" s="32">
        <v>246900</v>
      </c>
    </row>
    <row r="278" spans="1:12">
      <c r="A278" s="29">
        <v>225</v>
      </c>
      <c r="B278" s="30">
        <v>719000</v>
      </c>
      <c r="C278" s="31">
        <v>722000</v>
      </c>
      <c r="D278" s="31">
        <v>67700</v>
      </c>
      <c r="E278" s="31">
        <v>61230</v>
      </c>
      <c r="F278" s="31">
        <v>54770</v>
      </c>
      <c r="G278" s="31">
        <v>48300</v>
      </c>
      <c r="H278" s="31">
        <v>41830</v>
      </c>
      <c r="I278" s="31">
        <v>35370</v>
      </c>
      <c r="J278" s="31">
        <v>28900</v>
      </c>
      <c r="K278" s="31">
        <v>22430</v>
      </c>
      <c r="L278" s="32">
        <v>248400</v>
      </c>
    </row>
    <row r="279" spans="1:12">
      <c r="A279" s="29"/>
      <c r="B279" s="30"/>
      <c r="C279" s="31"/>
      <c r="D279" s="31"/>
      <c r="E279" s="31"/>
      <c r="F279" s="31"/>
      <c r="G279" s="31"/>
      <c r="H279" s="31"/>
      <c r="I279" s="31"/>
      <c r="J279" s="31"/>
      <c r="K279" s="31"/>
      <c r="L279" s="32"/>
    </row>
    <row r="280" spans="1:12">
      <c r="A280" s="29">
        <v>226</v>
      </c>
      <c r="B280" s="30">
        <v>722000</v>
      </c>
      <c r="C280" s="31">
        <v>725000</v>
      </c>
      <c r="D280" s="31">
        <v>68320</v>
      </c>
      <c r="E280" s="31">
        <v>61840</v>
      </c>
      <c r="F280" s="31">
        <v>55380</v>
      </c>
      <c r="G280" s="31">
        <v>48920</v>
      </c>
      <c r="H280" s="31">
        <v>42440</v>
      </c>
      <c r="I280" s="31">
        <v>35980</v>
      </c>
      <c r="J280" s="31">
        <v>29520</v>
      </c>
      <c r="K280" s="31">
        <v>23040</v>
      </c>
      <c r="L280" s="32">
        <v>250000</v>
      </c>
    </row>
    <row r="281" spans="1:12">
      <c r="A281" s="29">
        <v>227</v>
      </c>
      <c r="B281" s="30">
        <v>725000</v>
      </c>
      <c r="C281" s="31">
        <v>728000</v>
      </c>
      <c r="D281" s="31">
        <v>68930</v>
      </c>
      <c r="E281" s="31">
        <v>62450</v>
      </c>
      <c r="F281" s="31">
        <v>55990</v>
      </c>
      <c r="G281" s="31">
        <v>49530</v>
      </c>
      <c r="H281" s="31">
        <v>43060</v>
      </c>
      <c r="I281" s="31">
        <v>36590</v>
      </c>
      <c r="J281" s="31">
        <v>30130</v>
      </c>
      <c r="K281" s="31">
        <v>23660</v>
      </c>
      <c r="L281" s="32">
        <v>251600</v>
      </c>
    </row>
    <row r="282" spans="1:12">
      <c r="A282" s="29">
        <v>228</v>
      </c>
      <c r="B282" s="30">
        <v>728000</v>
      </c>
      <c r="C282" s="31">
        <v>731000</v>
      </c>
      <c r="D282" s="31">
        <v>69540</v>
      </c>
      <c r="E282" s="31">
        <v>63070</v>
      </c>
      <c r="F282" s="31">
        <v>56600</v>
      </c>
      <c r="G282" s="31">
        <v>50140</v>
      </c>
      <c r="H282" s="31">
        <v>43670</v>
      </c>
      <c r="I282" s="31">
        <v>37210</v>
      </c>
      <c r="J282" s="31">
        <v>30740</v>
      </c>
      <c r="K282" s="31">
        <v>24270</v>
      </c>
      <c r="L282" s="32">
        <v>253100</v>
      </c>
    </row>
    <row r="283" spans="1:12">
      <c r="A283" s="29">
        <v>229</v>
      </c>
      <c r="B283" s="30">
        <v>731000</v>
      </c>
      <c r="C283" s="31">
        <v>734000</v>
      </c>
      <c r="D283" s="31">
        <v>70150</v>
      </c>
      <c r="E283" s="31">
        <v>63680</v>
      </c>
      <c r="F283" s="31">
        <v>57220</v>
      </c>
      <c r="G283" s="31">
        <v>50750</v>
      </c>
      <c r="H283" s="31">
        <v>44280</v>
      </c>
      <c r="I283" s="31">
        <v>37820</v>
      </c>
      <c r="J283" s="31">
        <v>31350</v>
      </c>
      <c r="K283" s="31">
        <v>24880</v>
      </c>
      <c r="L283" s="32">
        <v>254600</v>
      </c>
    </row>
    <row r="284" spans="1:12">
      <c r="A284" s="29">
        <v>230</v>
      </c>
      <c r="B284" s="30">
        <v>734000</v>
      </c>
      <c r="C284" s="31">
        <v>737000</v>
      </c>
      <c r="D284" s="31">
        <v>70770</v>
      </c>
      <c r="E284" s="31">
        <v>64290</v>
      </c>
      <c r="F284" s="31">
        <v>57830</v>
      </c>
      <c r="G284" s="31">
        <v>51370</v>
      </c>
      <c r="H284" s="31">
        <v>44890</v>
      </c>
      <c r="I284" s="31">
        <v>38430</v>
      </c>
      <c r="J284" s="31">
        <v>31970</v>
      </c>
      <c r="K284" s="31">
        <v>25490</v>
      </c>
      <c r="L284" s="32">
        <v>256200</v>
      </c>
    </row>
    <row r="285" spans="1:12">
      <c r="A285" s="29"/>
      <c r="B285" s="30"/>
      <c r="C285" s="31"/>
      <c r="D285" s="31"/>
      <c r="E285" s="31"/>
      <c r="F285" s="31"/>
      <c r="G285" s="31"/>
      <c r="H285" s="31"/>
      <c r="I285" s="31"/>
      <c r="J285" s="31"/>
      <c r="K285" s="31"/>
      <c r="L285" s="32"/>
    </row>
    <row r="286" spans="1:12">
      <c r="A286" s="29">
        <v>231</v>
      </c>
      <c r="B286" s="30">
        <v>737000</v>
      </c>
      <c r="C286" s="31">
        <v>740000</v>
      </c>
      <c r="D286" s="31">
        <v>71380</v>
      </c>
      <c r="E286" s="31">
        <v>64900</v>
      </c>
      <c r="F286" s="31">
        <v>58440</v>
      </c>
      <c r="G286" s="31">
        <v>51980</v>
      </c>
      <c r="H286" s="31">
        <v>45510</v>
      </c>
      <c r="I286" s="31">
        <v>39040</v>
      </c>
      <c r="J286" s="31">
        <v>32580</v>
      </c>
      <c r="K286" s="31">
        <v>26110</v>
      </c>
      <c r="L286" s="32">
        <v>257700</v>
      </c>
    </row>
    <row r="287" spans="1:12">
      <c r="A287" s="29"/>
      <c r="B287" s="37"/>
      <c r="C287" s="38"/>
      <c r="D287" s="38"/>
      <c r="E287" s="38"/>
      <c r="F287" s="38"/>
      <c r="G287" s="38"/>
      <c r="H287" s="38"/>
      <c r="I287" s="38"/>
      <c r="J287" s="38"/>
      <c r="K287" s="38"/>
      <c r="L287" s="39"/>
    </row>
    <row r="288" spans="1:12" ht="13.1" customHeight="1">
      <c r="A288" s="29"/>
      <c r="B288" s="40"/>
      <c r="C288" s="41"/>
      <c r="D288" s="42"/>
      <c r="E288" s="42"/>
      <c r="F288" s="42"/>
      <c r="G288" s="42"/>
      <c r="H288" s="42"/>
      <c r="I288" s="42"/>
      <c r="J288" s="42"/>
      <c r="K288" s="42"/>
      <c r="L288" s="43"/>
    </row>
    <row r="289" spans="1:12" ht="13.1" customHeight="1">
      <c r="A289" s="29"/>
      <c r="B289" s="44">
        <v>740000</v>
      </c>
      <c r="C289" s="45">
        <v>790000</v>
      </c>
      <c r="D289" s="46">
        <v>71680</v>
      </c>
      <c r="E289" s="46">
        <v>65210</v>
      </c>
      <c r="F289" s="46">
        <v>58750</v>
      </c>
      <c r="G289" s="46">
        <v>52290</v>
      </c>
      <c r="H289" s="46">
        <v>45810</v>
      </c>
      <c r="I289" s="46">
        <v>39350</v>
      </c>
      <c r="J289" s="46">
        <v>32890</v>
      </c>
      <c r="K289" s="46">
        <v>26410</v>
      </c>
      <c r="L289" s="39">
        <v>259200</v>
      </c>
    </row>
    <row r="290" spans="1:12" ht="13.1" customHeight="1">
      <c r="A290" s="29"/>
      <c r="B290" s="47"/>
      <c r="C290" s="48"/>
      <c r="D290" s="49"/>
      <c r="E290" s="49"/>
      <c r="F290" s="49"/>
      <c r="G290" s="49"/>
      <c r="H290" s="49"/>
      <c r="I290" s="49"/>
      <c r="J290" s="49"/>
      <c r="K290" s="49"/>
      <c r="L290" s="50"/>
    </row>
    <row r="291" spans="1:12" ht="13.1" customHeight="1">
      <c r="A291" s="29"/>
      <c r="B291" s="40"/>
      <c r="C291" s="41"/>
      <c r="D291" s="51"/>
      <c r="E291" s="52"/>
      <c r="F291" s="52"/>
      <c r="G291" s="52"/>
      <c r="H291" s="52"/>
      <c r="I291" s="52"/>
      <c r="J291" s="52"/>
      <c r="K291" s="53"/>
      <c r="L291" s="54" t="s">
        <v>24</v>
      </c>
    </row>
    <row r="292" spans="1:12" ht="13.1" customHeight="1">
      <c r="A292" s="33"/>
      <c r="B292" s="55"/>
      <c r="C292" s="56"/>
      <c r="D292" s="57"/>
      <c r="E292" s="58"/>
      <c r="F292" s="58"/>
      <c r="G292" s="58"/>
      <c r="H292" s="58"/>
      <c r="I292" s="58"/>
      <c r="J292" s="58"/>
      <c r="K292" s="41"/>
      <c r="L292" s="54"/>
    </row>
    <row r="293" spans="1:12" ht="13.1" customHeight="1">
      <c r="A293" s="33"/>
      <c r="B293" s="59" t="s">
        <v>25</v>
      </c>
      <c r="C293" s="41"/>
      <c r="E293" s="60"/>
      <c r="F293" s="60"/>
      <c r="G293" s="60"/>
      <c r="H293" s="60"/>
      <c r="I293" s="60"/>
      <c r="J293" s="60"/>
      <c r="K293" s="56"/>
      <c r="L293" s="54"/>
    </row>
    <row r="294" spans="1:12" ht="13.1" customHeight="1">
      <c r="A294" s="33"/>
      <c r="B294" s="55"/>
      <c r="C294" s="56"/>
      <c r="D294" s="61" t="s">
        <v>26</v>
      </c>
      <c r="E294" s="58"/>
      <c r="F294" s="58"/>
      <c r="G294" s="58"/>
      <c r="H294" s="58"/>
      <c r="I294" s="58"/>
      <c r="J294" s="58"/>
      <c r="K294" s="41"/>
      <c r="L294" s="54"/>
    </row>
    <row r="295" spans="1:12" ht="13.1" customHeight="1">
      <c r="A295" s="29"/>
      <c r="B295" s="62"/>
      <c r="C295" s="63"/>
      <c r="E295" s="60"/>
      <c r="F295" s="60"/>
      <c r="G295" s="60"/>
      <c r="H295" s="60"/>
      <c r="I295" s="60"/>
      <c r="J295" s="60"/>
      <c r="K295" s="56"/>
      <c r="L295" s="54"/>
    </row>
    <row r="296" spans="1:12" ht="13.1" customHeight="1">
      <c r="A296" s="29"/>
      <c r="B296" s="59" t="s">
        <v>27</v>
      </c>
      <c r="C296" s="56"/>
      <c r="D296" s="57"/>
      <c r="E296" s="58"/>
      <c r="F296" s="58"/>
      <c r="G296" s="58"/>
      <c r="H296" s="58"/>
      <c r="I296" s="58"/>
      <c r="J296" s="58"/>
      <c r="K296" s="41"/>
      <c r="L296" s="54"/>
    </row>
    <row r="297" spans="1:12" ht="13.1" customHeight="1">
      <c r="A297" s="29"/>
      <c r="B297" s="59"/>
      <c r="C297" s="56"/>
      <c r="D297" s="61" t="s">
        <v>28</v>
      </c>
      <c r="E297" s="58"/>
      <c r="F297" s="58"/>
      <c r="G297" s="58"/>
      <c r="H297" s="58"/>
      <c r="I297" s="58"/>
      <c r="J297" s="58"/>
      <c r="K297" s="41"/>
      <c r="L297" s="54"/>
    </row>
    <row r="298" spans="1:12" ht="13.1" customHeight="1">
      <c r="A298" s="29"/>
      <c r="B298" s="59" t="s">
        <v>29</v>
      </c>
      <c r="C298" s="56"/>
      <c r="D298" s="57"/>
      <c r="E298" s="58"/>
      <c r="F298" s="58"/>
      <c r="G298" s="58"/>
      <c r="H298" s="58"/>
      <c r="I298" s="58"/>
      <c r="J298" s="58"/>
      <c r="K298" s="41"/>
      <c r="L298" s="54"/>
    </row>
    <row r="299" spans="1:12" ht="13.1" customHeight="1">
      <c r="A299" s="29"/>
      <c r="B299" s="59"/>
      <c r="C299" s="56"/>
      <c r="D299" s="57"/>
      <c r="E299" s="58"/>
      <c r="F299" s="58"/>
      <c r="G299" s="58"/>
      <c r="H299" s="58"/>
      <c r="I299" s="58"/>
      <c r="J299" s="58"/>
      <c r="K299" s="41"/>
      <c r="L299" s="54"/>
    </row>
    <row r="300" spans="1:12" ht="13.1" customHeight="1">
      <c r="A300" s="29"/>
      <c r="B300" s="64"/>
      <c r="C300" s="65"/>
      <c r="D300" s="66"/>
      <c r="E300" s="48"/>
      <c r="F300" s="48"/>
      <c r="G300" s="48"/>
      <c r="H300" s="48"/>
      <c r="I300" s="48"/>
      <c r="J300" s="48"/>
      <c r="K300" s="67"/>
      <c r="L300" s="68"/>
    </row>
    <row r="301" spans="1:12" ht="13.1" customHeight="1">
      <c r="A301" s="29"/>
      <c r="B301" s="40" t="s">
        <v>30</v>
      </c>
      <c r="C301" s="41"/>
      <c r="D301" s="42"/>
      <c r="E301" s="42"/>
      <c r="F301" s="42"/>
      <c r="G301" s="42"/>
      <c r="H301" s="42"/>
      <c r="I301" s="42"/>
      <c r="J301" s="42"/>
      <c r="K301" s="42"/>
      <c r="L301" s="69" t="s">
        <v>24</v>
      </c>
    </row>
    <row r="302" spans="1:12" ht="13.1" customHeight="1">
      <c r="A302" s="29"/>
      <c r="B302" s="70">
        <v>790000</v>
      </c>
      <c r="C302" s="71">
        <v>960000</v>
      </c>
      <c r="D302" s="72">
        <v>81890</v>
      </c>
      <c r="E302" s="72">
        <v>75420</v>
      </c>
      <c r="F302" s="72">
        <v>68960</v>
      </c>
      <c r="G302" s="72">
        <v>62500</v>
      </c>
      <c r="H302" s="72">
        <v>56020</v>
      </c>
      <c r="I302" s="72">
        <v>49560</v>
      </c>
      <c r="J302" s="72">
        <v>43100</v>
      </c>
      <c r="K302" s="72">
        <v>36620</v>
      </c>
      <c r="L302" s="73">
        <v>259200</v>
      </c>
    </row>
    <row r="303" spans="1:12" ht="13.1" customHeight="1">
      <c r="A303" s="29"/>
      <c r="B303" s="40"/>
      <c r="C303" s="41"/>
      <c r="D303" s="51"/>
      <c r="E303" s="52"/>
      <c r="F303" s="52"/>
      <c r="G303" s="52"/>
      <c r="H303" s="52"/>
      <c r="I303" s="52"/>
      <c r="J303" s="52"/>
      <c r="K303" s="53"/>
      <c r="L303" s="69"/>
    </row>
    <row r="304" spans="1:12" ht="13.1" customHeight="1">
      <c r="A304" s="29"/>
      <c r="B304" s="59" t="s">
        <v>31</v>
      </c>
      <c r="C304" s="56"/>
      <c r="D304" s="57"/>
      <c r="E304" s="58"/>
      <c r="F304" s="58"/>
      <c r="G304" s="58"/>
      <c r="H304" s="58"/>
      <c r="I304" s="58"/>
      <c r="J304" s="58"/>
      <c r="K304" s="41"/>
      <c r="L304" s="69"/>
    </row>
    <row r="305" spans="1:12" ht="13.1" customHeight="1">
      <c r="A305" s="29"/>
      <c r="B305" s="40"/>
      <c r="C305" s="41"/>
      <c r="D305" s="61" t="s">
        <v>32</v>
      </c>
      <c r="E305" s="60"/>
      <c r="F305" s="60"/>
      <c r="G305" s="60"/>
      <c r="H305" s="60"/>
      <c r="I305" s="60"/>
      <c r="J305" s="60"/>
      <c r="K305" s="56"/>
      <c r="L305" s="69"/>
    </row>
    <row r="306" spans="1:12" ht="13.1" customHeight="1">
      <c r="A306" s="29"/>
      <c r="B306" s="59" t="s">
        <v>33</v>
      </c>
      <c r="C306" s="56"/>
      <c r="D306" s="57"/>
      <c r="E306" s="58"/>
      <c r="F306" s="58"/>
      <c r="G306" s="58"/>
      <c r="H306" s="58"/>
      <c r="I306" s="58"/>
      <c r="J306" s="58"/>
      <c r="K306" s="41"/>
      <c r="L306" s="69"/>
    </row>
    <row r="307" spans="1:12" ht="13.1" customHeight="1">
      <c r="A307" s="29"/>
      <c r="B307" s="62"/>
      <c r="C307" s="63"/>
      <c r="D307" s="61" t="s">
        <v>34</v>
      </c>
      <c r="E307" s="60"/>
      <c r="F307" s="60"/>
      <c r="G307" s="60"/>
      <c r="H307" s="60"/>
      <c r="I307" s="60"/>
      <c r="J307" s="60"/>
      <c r="K307" s="56"/>
      <c r="L307" s="69"/>
    </row>
    <row r="308" spans="1:12" ht="13.1" customHeight="1">
      <c r="A308" s="29"/>
      <c r="B308" s="59" t="s">
        <v>29</v>
      </c>
      <c r="C308" s="56"/>
      <c r="D308" s="57"/>
      <c r="E308" s="58"/>
      <c r="F308" s="58"/>
      <c r="G308" s="58"/>
      <c r="H308" s="58"/>
      <c r="I308" s="58"/>
      <c r="J308" s="58"/>
      <c r="K308" s="41"/>
      <c r="L308" s="69"/>
    </row>
    <row r="309" spans="1:12" ht="13.1" customHeight="1">
      <c r="A309" s="29"/>
      <c r="B309" s="64"/>
      <c r="C309" s="65"/>
      <c r="D309" s="66"/>
      <c r="E309" s="48"/>
      <c r="F309" s="48"/>
      <c r="G309" s="48"/>
      <c r="H309" s="48"/>
      <c r="I309" s="48"/>
      <c r="J309" s="48"/>
      <c r="K309" s="67"/>
      <c r="L309" s="69"/>
    </row>
    <row r="310" spans="1:12" ht="13.1" customHeight="1">
      <c r="A310" s="29"/>
      <c r="B310" s="74" t="s">
        <v>30</v>
      </c>
      <c r="C310" s="75"/>
      <c r="D310" s="76" t="s">
        <v>35</v>
      </c>
      <c r="E310" s="76" t="s">
        <v>35</v>
      </c>
      <c r="F310" s="76" t="s">
        <v>35</v>
      </c>
      <c r="G310" s="76" t="s">
        <v>35</v>
      </c>
      <c r="H310" s="76" t="s">
        <v>35</v>
      </c>
      <c r="I310" s="76" t="s">
        <v>35</v>
      </c>
      <c r="J310" s="76" t="s">
        <v>35</v>
      </c>
      <c r="K310" s="76" t="s">
        <v>35</v>
      </c>
      <c r="L310" s="69"/>
    </row>
    <row r="311" spans="1:12" ht="13.1" customHeight="1">
      <c r="A311" s="29"/>
      <c r="B311" s="70">
        <v>960000</v>
      </c>
      <c r="C311" s="71">
        <v>1710000</v>
      </c>
      <c r="D311" s="72">
        <v>121820</v>
      </c>
      <c r="E311" s="72">
        <v>115340</v>
      </c>
      <c r="F311" s="72">
        <v>108880</v>
      </c>
      <c r="G311" s="72">
        <v>102420</v>
      </c>
      <c r="H311" s="72">
        <v>95940</v>
      </c>
      <c r="I311" s="72">
        <v>89480</v>
      </c>
      <c r="J311" s="72">
        <v>83020</v>
      </c>
      <c r="K311" s="72">
        <v>76540</v>
      </c>
      <c r="L311" s="73">
        <v>259200</v>
      </c>
    </row>
    <row r="312" spans="1:12" ht="13.1" customHeight="1">
      <c r="A312" s="29"/>
      <c r="B312" s="40"/>
      <c r="C312" s="41"/>
      <c r="D312" s="51"/>
      <c r="E312" s="52"/>
      <c r="F312" s="52"/>
      <c r="G312" s="52"/>
      <c r="H312" s="52"/>
      <c r="I312" s="52"/>
      <c r="J312" s="52"/>
      <c r="K312" s="53"/>
      <c r="L312" s="69"/>
    </row>
    <row r="313" spans="1:12" ht="13.1" customHeight="1">
      <c r="A313" s="29"/>
      <c r="B313" s="59" t="s">
        <v>36</v>
      </c>
      <c r="C313" s="56"/>
      <c r="D313" s="57"/>
      <c r="E313" s="58"/>
      <c r="F313" s="58"/>
      <c r="G313" s="58"/>
      <c r="H313" s="58"/>
      <c r="I313" s="58"/>
      <c r="J313" s="58"/>
      <c r="K313" s="41"/>
      <c r="L313" s="69"/>
    </row>
    <row r="314" spans="1:12" ht="13.1" customHeight="1">
      <c r="A314" s="29"/>
      <c r="B314" s="40"/>
      <c r="C314" s="41"/>
      <c r="D314" s="61" t="s">
        <v>37</v>
      </c>
      <c r="E314" s="60"/>
      <c r="F314" s="60"/>
      <c r="G314" s="60"/>
      <c r="H314" s="60"/>
      <c r="I314" s="60"/>
      <c r="J314" s="60"/>
      <c r="K314" s="56"/>
      <c r="L314" s="69"/>
    </row>
    <row r="315" spans="1:12" ht="13.1" customHeight="1">
      <c r="A315" s="29"/>
      <c r="B315" s="59" t="s">
        <v>38</v>
      </c>
      <c r="C315" s="56"/>
      <c r="D315" s="57"/>
      <c r="E315" s="58"/>
      <c r="F315" s="58"/>
      <c r="G315" s="58"/>
      <c r="H315" s="58"/>
      <c r="I315" s="58"/>
      <c r="J315" s="58"/>
      <c r="K315" s="41"/>
      <c r="L315" s="69"/>
    </row>
    <row r="316" spans="1:12" ht="13.1" customHeight="1">
      <c r="A316" s="29"/>
      <c r="B316" s="62"/>
      <c r="C316" s="63"/>
      <c r="D316" s="61" t="s">
        <v>39</v>
      </c>
      <c r="E316" s="60"/>
      <c r="F316" s="60"/>
      <c r="G316" s="60"/>
      <c r="H316" s="60"/>
      <c r="I316" s="60"/>
      <c r="J316" s="60"/>
      <c r="K316" s="56"/>
      <c r="L316" s="69"/>
    </row>
    <row r="317" spans="1:12" ht="13.1" customHeight="1">
      <c r="A317" s="29"/>
      <c r="B317" s="59" t="s">
        <v>29</v>
      </c>
      <c r="C317" s="56"/>
      <c r="D317" s="57"/>
      <c r="E317" s="58"/>
      <c r="F317" s="58"/>
      <c r="G317" s="58"/>
      <c r="H317" s="58"/>
      <c r="I317" s="58"/>
      <c r="J317" s="58"/>
      <c r="K317" s="41"/>
      <c r="L317" s="69"/>
    </row>
    <row r="318" spans="1:12" ht="13.1" customHeight="1">
      <c r="A318" s="29"/>
      <c r="B318" s="64"/>
      <c r="C318" s="65"/>
      <c r="D318" s="66"/>
      <c r="E318" s="48"/>
      <c r="F318" s="48"/>
      <c r="G318" s="48"/>
      <c r="H318" s="48"/>
      <c r="I318" s="48"/>
      <c r="J318" s="48"/>
      <c r="K318" s="67"/>
      <c r="L318" s="77"/>
    </row>
    <row r="319" spans="1:12" ht="13.1" customHeight="1">
      <c r="A319" s="29"/>
      <c r="B319" s="74" t="s">
        <v>30</v>
      </c>
      <c r="C319" s="75"/>
      <c r="D319" s="76" t="s">
        <v>35</v>
      </c>
      <c r="E319" s="76" t="s">
        <v>35</v>
      </c>
      <c r="F319" s="76" t="s">
        <v>35</v>
      </c>
      <c r="G319" s="76" t="s">
        <v>35</v>
      </c>
      <c r="H319" s="76" t="s">
        <v>35</v>
      </c>
      <c r="I319" s="76" t="s">
        <v>35</v>
      </c>
      <c r="J319" s="76" t="s">
        <v>35</v>
      </c>
      <c r="K319" s="76" t="s">
        <v>35</v>
      </c>
      <c r="L319" s="78" t="s">
        <v>35</v>
      </c>
    </row>
    <row r="320" spans="1:12" ht="13.1" customHeight="1">
      <c r="A320" s="29"/>
      <c r="B320" s="70">
        <v>1710000</v>
      </c>
      <c r="C320" s="71">
        <v>2130000</v>
      </c>
      <c r="D320" s="72">
        <v>374520</v>
      </c>
      <c r="E320" s="72">
        <v>368040</v>
      </c>
      <c r="F320" s="72">
        <v>361580</v>
      </c>
      <c r="G320" s="72">
        <v>355120</v>
      </c>
      <c r="H320" s="72">
        <v>348640</v>
      </c>
      <c r="I320" s="72">
        <v>342180</v>
      </c>
      <c r="J320" s="72">
        <v>335720</v>
      </c>
      <c r="K320" s="72">
        <v>329240</v>
      </c>
      <c r="L320" s="79">
        <v>655400</v>
      </c>
    </row>
    <row r="321" spans="1:12" ht="13.1" customHeight="1">
      <c r="A321" s="29"/>
      <c r="B321" s="74"/>
      <c r="C321" s="75"/>
      <c r="D321" s="80"/>
      <c r="E321" s="81"/>
      <c r="F321" s="81"/>
      <c r="G321" s="81"/>
      <c r="H321" s="81"/>
      <c r="I321" s="81"/>
      <c r="J321" s="81"/>
      <c r="K321" s="82"/>
      <c r="L321" s="83" t="s">
        <v>40</v>
      </c>
    </row>
    <row r="322" spans="1:12" ht="13.1" customHeight="1">
      <c r="A322" s="29"/>
      <c r="B322" s="59" t="s">
        <v>41</v>
      </c>
      <c r="C322" s="56"/>
      <c r="D322" s="57"/>
      <c r="E322" s="58"/>
      <c r="F322" s="58"/>
      <c r="G322" s="58"/>
      <c r="H322" s="58"/>
      <c r="I322" s="58"/>
      <c r="J322" s="58"/>
      <c r="K322" s="41"/>
      <c r="L322" s="69"/>
    </row>
    <row r="323" spans="1:12" ht="13.1" customHeight="1">
      <c r="A323" s="29"/>
      <c r="B323" s="40"/>
      <c r="C323" s="41"/>
      <c r="D323" s="61" t="s">
        <v>42</v>
      </c>
      <c r="E323" s="60"/>
      <c r="F323" s="60"/>
      <c r="G323" s="60"/>
      <c r="H323" s="60"/>
      <c r="I323" s="60"/>
      <c r="J323" s="60"/>
      <c r="K323" s="56"/>
      <c r="L323" s="69"/>
    </row>
    <row r="324" spans="1:12" ht="13.1" customHeight="1">
      <c r="A324" s="29"/>
      <c r="B324" s="59" t="s">
        <v>43</v>
      </c>
      <c r="C324" s="56"/>
      <c r="D324" s="57"/>
      <c r="E324" s="58"/>
      <c r="F324" s="58"/>
      <c r="G324" s="58"/>
      <c r="H324" s="58"/>
      <c r="I324" s="58"/>
      <c r="J324" s="58"/>
      <c r="K324" s="41"/>
      <c r="L324" s="69"/>
    </row>
    <row r="325" spans="1:12" ht="13.1" customHeight="1">
      <c r="A325" s="29"/>
      <c r="B325" s="62"/>
      <c r="C325" s="63"/>
      <c r="D325" s="61" t="s">
        <v>44</v>
      </c>
      <c r="E325" s="60"/>
      <c r="F325" s="60"/>
      <c r="G325" s="60"/>
      <c r="H325" s="60"/>
      <c r="I325" s="60"/>
      <c r="J325" s="60"/>
      <c r="K325" s="56"/>
      <c r="L325" s="69"/>
    </row>
    <row r="326" spans="1:12" ht="13.1" customHeight="1">
      <c r="A326" s="29"/>
      <c r="B326" s="59" t="s">
        <v>29</v>
      </c>
      <c r="C326" s="56"/>
      <c r="D326" s="57"/>
      <c r="E326" s="58"/>
      <c r="F326" s="58"/>
      <c r="G326" s="58"/>
      <c r="H326" s="58"/>
      <c r="I326" s="58"/>
      <c r="J326" s="58"/>
      <c r="K326" s="41"/>
      <c r="L326" s="69"/>
    </row>
    <row r="327" spans="1:12" ht="13.1" customHeight="1">
      <c r="A327" s="29"/>
      <c r="B327" s="64"/>
      <c r="C327" s="65"/>
      <c r="D327" s="66"/>
      <c r="E327" s="48"/>
      <c r="F327" s="48"/>
      <c r="G327" s="48"/>
      <c r="H327" s="48"/>
      <c r="I327" s="48"/>
      <c r="J327" s="48"/>
      <c r="K327" s="67"/>
      <c r="L327" s="69"/>
    </row>
    <row r="328" spans="1:12" ht="13.1" customHeight="1">
      <c r="A328" s="29"/>
      <c r="B328" s="74" t="s">
        <v>30</v>
      </c>
      <c r="C328" s="75"/>
      <c r="D328" s="76" t="s">
        <v>35</v>
      </c>
      <c r="E328" s="76" t="s">
        <v>35</v>
      </c>
      <c r="F328" s="76" t="s">
        <v>35</v>
      </c>
      <c r="G328" s="76" t="s">
        <v>35</v>
      </c>
      <c r="H328" s="76" t="s">
        <v>35</v>
      </c>
      <c r="I328" s="76" t="s">
        <v>35</v>
      </c>
      <c r="J328" s="76" t="s">
        <v>35</v>
      </c>
      <c r="K328" s="76" t="s">
        <v>35</v>
      </c>
      <c r="L328" s="69"/>
    </row>
    <row r="329" spans="1:12" ht="13.1" customHeight="1">
      <c r="A329" s="29"/>
      <c r="B329" s="70">
        <v>2130000</v>
      </c>
      <c r="C329" s="71">
        <v>2170000</v>
      </c>
      <c r="D329" s="72">
        <v>549440</v>
      </c>
      <c r="E329" s="72">
        <v>542970</v>
      </c>
      <c r="F329" s="72">
        <v>536500</v>
      </c>
      <c r="G329" s="72">
        <v>530040</v>
      </c>
      <c r="H329" s="72">
        <v>523570</v>
      </c>
      <c r="I329" s="72">
        <v>517110</v>
      </c>
      <c r="J329" s="72">
        <v>510640</v>
      </c>
      <c r="K329" s="72">
        <v>504170</v>
      </c>
      <c r="L329" s="84">
        <v>655400</v>
      </c>
    </row>
    <row r="330" spans="1:12" ht="13.1" customHeight="1">
      <c r="A330" s="29"/>
      <c r="B330" s="40"/>
      <c r="C330" s="41"/>
      <c r="D330" s="51"/>
      <c r="E330" s="52"/>
      <c r="F330" s="52"/>
      <c r="G330" s="52"/>
      <c r="H330" s="52"/>
      <c r="I330" s="52"/>
      <c r="J330" s="52"/>
      <c r="K330" s="53"/>
      <c r="L330" s="69"/>
    </row>
    <row r="331" spans="1:12" ht="13.1" customHeight="1">
      <c r="A331" s="29"/>
      <c r="B331" s="59" t="s">
        <v>45</v>
      </c>
      <c r="C331" s="56"/>
      <c r="D331" s="57"/>
      <c r="E331" s="58"/>
      <c r="F331" s="58"/>
      <c r="G331" s="58"/>
      <c r="H331" s="58"/>
      <c r="I331" s="58"/>
      <c r="J331" s="58"/>
      <c r="K331" s="41"/>
      <c r="L331" s="69"/>
    </row>
    <row r="332" spans="1:12" ht="13.1" customHeight="1">
      <c r="A332" s="29"/>
      <c r="B332" s="40"/>
      <c r="C332" s="41"/>
      <c r="D332" s="61" t="s">
        <v>46</v>
      </c>
      <c r="E332" s="60"/>
      <c r="F332" s="60"/>
      <c r="G332" s="60"/>
      <c r="H332" s="60"/>
      <c r="I332" s="60"/>
      <c r="J332" s="60"/>
      <c r="K332" s="56"/>
      <c r="L332" s="69"/>
    </row>
    <row r="333" spans="1:12" ht="13.1" customHeight="1">
      <c r="A333" s="29"/>
      <c r="B333" s="59" t="s">
        <v>47</v>
      </c>
      <c r="C333" s="56"/>
      <c r="D333" s="57"/>
      <c r="E333" s="58"/>
      <c r="F333" s="58"/>
      <c r="G333" s="58"/>
      <c r="H333" s="58"/>
      <c r="I333" s="58"/>
      <c r="J333" s="58"/>
      <c r="K333" s="41"/>
      <c r="L333" s="69"/>
    </row>
    <row r="334" spans="1:12" ht="13.1" customHeight="1">
      <c r="A334" s="29"/>
      <c r="B334" s="62"/>
      <c r="C334" s="63"/>
      <c r="D334" s="61" t="s">
        <v>48</v>
      </c>
      <c r="E334" s="60"/>
      <c r="F334" s="60"/>
      <c r="G334" s="60"/>
      <c r="H334" s="60"/>
      <c r="I334" s="60"/>
      <c r="J334" s="60"/>
      <c r="K334" s="56"/>
      <c r="L334" s="69"/>
    </row>
    <row r="335" spans="1:12" ht="13.1" customHeight="1">
      <c r="A335" s="29"/>
      <c r="B335" s="59" t="s">
        <v>29</v>
      </c>
      <c r="C335" s="56"/>
      <c r="D335" s="57"/>
      <c r="E335" s="58"/>
      <c r="F335" s="58"/>
      <c r="G335" s="58"/>
      <c r="H335" s="58"/>
      <c r="I335" s="58"/>
      <c r="J335" s="58"/>
      <c r="K335" s="41"/>
      <c r="L335" s="69"/>
    </row>
    <row r="336" spans="1:12" ht="13.1" customHeight="1">
      <c r="A336" s="29"/>
      <c r="B336" s="64"/>
      <c r="C336" s="65"/>
      <c r="D336" s="66"/>
      <c r="E336" s="48"/>
      <c r="F336" s="48"/>
      <c r="G336" s="48"/>
      <c r="H336" s="48"/>
      <c r="I336" s="48"/>
      <c r="J336" s="48"/>
      <c r="K336" s="67"/>
      <c r="L336" s="69"/>
    </row>
    <row r="337" spans="1:12" ht="13.1" customHeight="1">
      <c r="A337" s="29"/>
      <c r="B337" s="74" t="s">
        <v>30</v>
      </c>
      <c r="C337" s="75"/>
      <c r="D337" s="76" t="s">
        <v>35</v>
      </c>
      <c r="E337" s="76" t="s">
        <v>35</v>
      </c>
      <c r="F337" s="76" t="s">
        <v>35</v>
      </c>
      <c r="G337" s="76" t="s">
        <v>35</v>
      </c>
      <c r="H337" s="76" t="s">
        <v>35</v>
      </c>
      <c r="I337" s="76" t="s">
        <v>35</v>
      </c>
      <c r="J337" s="76" t="s">
        <v>35</v>
      </c>
      <c r="K337" s="76" t="s">
        <v>35</v>
      </c>
      <c r="L337" s="69"/>
    </row>
    <row r="338" spans="1:12" ht="13.1" customHeight="1">
      <c r="A338" s="29"/>
      <c r="B338" s="70">
        <v>2170000</v>
      </c>
      <c r="C338" s="71">
        <v>2210000</v>
      </c>
      <c r="D338" s="72">
        <v>571220</v>
      </c>
      <c r="E338" s="72">
        <v>564750</v>
      </c>
      <c r="F338" s="72">
        <v>558280</v>
      </c>
      <c r="G338" s="72">
        <v>551820</v>
      </c>
      <c r="H338" s="72">
        <v>545350</v>
      </c>
      <c r="I338" s="72">
        <v>538880</v>
      </c>
      <c r="J338" s="72">
        <v>532420</v>
      </c>
      <c r="K338" s="72">
        <v>525950</v>
      </c>
      <c r="L338" s="84">
        <v>655400</v>
      </c>
    </row>
    <row r="339" spans="1:12" ht="13.1" customHeight="1">
      <c r="A339" s="29"/>
      <c r="B339" s="40"/>
      <c r="C339" s="41"/>
      <c r="D339" s="51"/>
      <c r="E339" s="52"/>
      <c r="F339" s="52"/>
      <c r="G339" s="52"/>
      <c r="H339" s="52"/>
      <c r="I339" s="52"/>
      <c r="J339" s="52"/>
      <c r="K339" s="53"/>
      <c r="L339" s="69"/>
    </row>
    <row r="340" spans="1:12" ht="13.1" customHeight="1">
      <c r="A340" s="29"/>
      <c r="B340" s="59" t="s">
        <v>49</v>
      </c>
      <c r="C340" s="56"/>
      <c r="D340" s="57"/>
      <c r="E340" s="58"/>
      <c r="F340" s="58"/>
      <c r="G340" s="58"/>
      <c r="H340" s="58"/>
      <c r="I340" s="58"/>
      <c r="J340" s="58"/>
      <c r="K340" s="41"/>
      <c r="L340" s="69"/>
    </row>
    <row r="341" spans="1:12" ht="13.1" customHeight="1">
      <c r="A341" s="29"/>
      <c r="B341" s="40"/>
      <c r="C341" s="41"/>
      <c r="D341" s="61" t="s">
        <v>50</v>
      </c>
      <c r="E341" s="60"/>
      <c r="F341" s="60"/>
      <c r="G341" s="60"/>
      <c r="H341" s="60"/>
      <c r="I341" s="60"/>
      <c r="J341" s="60"/>
      <c r="K341" s="56"/>
      <c r="L341" s="69"/>
    </row>
    <row r="342" spans="1:12" ht="13.1" customHeight="1">
      <c r="A342" s="29"/>
      <c r="B342" s="59" t="s">
        <v>51</v>
      </c>
      <c r="C342" s="56"/>
      <c r="D342" s="57"/>
      <c r="E342" s="58"/>
      <c r="F342" s="58"/>
      <c r="G342" s="58"/>
      <c r="H342" s="58"/>
      <c r="I342" s="58"/>
      <c r="J342" s="58"/>
      <c r="K342" s="41"/>
      <c r="L342" s="69"/>
    </row>
    <row r="343" spans="1:12" ht="13.1" customHeight="1">
      <c r="A343" s="29"/>
      <c r="B343" s="62"/>
      <c r="C343" s="63"/>
      <c r="D343" s="61" t="s">
        <v>52</v>
      </c>
      <c r="E343" s="60"/>
      <c r="F343" s="60"/>
      <c r="G343" s="60"/>
      <c r="H343" s="60"/>
      <c r="I343" s="60"/>
      <c r="J343" s="60"/>
      <c r="K343" s="56"/>
      <c r="L343" s="69"/>
    </row>
    <row r="344" spans="1:12" ht="13.1" customHeight="1">
      <c r="A344" s="29"/>
      <c r="B344" s="59" t="s">
        <v>29</v>
      </c>
      <c r="C344" s="56"/>
      <c r="D344" s="57"/>
      <c r="E344" s="58"/>
      <c r="F344" s="58"/>
      <c r="G344" s="58"/>
      <c r="H344" s="58"/>
      <c r="I344" s="58"/>
      <c r="J344" s="58"/>
      <c r="K344" s="41"/>
      <c r="L344" s="69"/>
    </row>
    <row r="345" spans="1:12" ht="13.1" customHeight="1">
      <c r="A345" s="29"/>
      <c r="B345" s="64"/>
      <c r="C345" s="65"/>
      <c r="D345" s="66"/>
      <c r="E345" s="48"/>
      <c r="F345" s="48"/>
      <c r="G345" s="48"/>
      <c r="H345" s="48"/>
      <c r="I345" s="48"/>
      <c r="J345" s="48"/>
      <c r="K345" s="67"/>
      <c r="L345" s="69"/>
    </row>
    <row r="346" spans="1:12" ht="13.1" customHeight="1">
      <c r="A346" s="29"/>
      <c r="B346" s="74" t="s">
        <v>30</v>
      </c>
      <c r="C346" s="75"/>
      <c r="D346" s="76" t="s">
        <v>35</v>
      </c>
      <c r="E346" s="76" t="s">
        <v>35</v>
      </c>
      <c r="F346" s="76" t="s">
        <v>35</v>
      </c>
      <c r="G346" s="76" t="s">
        <v>35</v>
      </c>
      <c r="H346" s="76" t="s">
        <v>35</v>
      </c>
      <c r="I346" s="76" t="s">
        <v>35</v>
      </c>
      <c r="J346" s="76" t="s">
        <v>35</v>
      </c>
      <c r="K346" s="76" t="s">
        <v>35</v>
      </c>
      <c r="L346" s="69"/>
    </row>
    <row r="347" spans="1:12" ht="13.1" customHeight="1">
      <c r="A347" s="29"/>
      <c r="B347" s="70">
        <v>2210000</v>
      </c>
      <c r="C347" s="71">
        <v>2250000</v>
      </c>
      <c r="D347" s="72">
        <v>593000</v>
      </c>
      <c r="E347" s="72">
        <v>586520</v>
      </c>
      <c r="F347" s="72">
        <v>580060</v>
      </c>
      <c r="G347" s="72">
        <v>573600</v>
      </c>
      <c r="H347" s="72">
        <v>567120</v>
      </c>
      <c r="I347" s="72">
        <v>560660</v>
      </c>
      <c r="J347" s="72">
        <v>554200</v>
      </c>
      <c r="K347" s="72">
        <v>547730</v>
      </c>
      <c r="L347" s="84">
        <v>655400</v>
      </c>
    </row>
    <row r="348" spans="1:12" ht="13.1" customHeight="1">
      <c r="A348" s="29"/>
      <c r="B348" s="40"/>
      <c r="C348" s="41"/>
      <c r="D348" s="51"/>
      <c r="E348" s="52"/>
      <c r="F348" s="52"/>
      <c r="G348" s="52"/>
      <c r="H348" s="52"/>
      <c r="I348" s="52"/>
      <c r="J348" s="52"/>
      <c r="K348" s="53"/>
      <c r="L348" s="69"/>
    </row>
    <row r="349" spans="1:12" ht="13.1" customHeight="1">
      <c r="A349" s="29"/>
      <c r="B349" s="59" t="s">
        <v>53</v>
      </c>
      <c r="C349" s="56"/>
      <c r="D349" s="57"/>
      <c r="E349" s="58"/>
      <c r="F349" s="58"/>
      <c r="G349" s="58"/>
      <c r="H349" s="58"/>
      <c r="I349" s="58"/>
      <c r="J349" s="58"/>
      <c r="K349" s="41"/>
      <c r="L349" s="69"/>
    </row>
    <row r="350" spans="1:12" ht="13.1" customHeight="1">
      <c r="A350" s="29"/>
      <c r="B350" s="40"/>
      <c r="C350" s="41"/>
      <c r="D350" s="61" t="s">
        <v>54</v>
      </c>
      <c r="E350" s="60"/>
      <c r="F350" s="60"/>
      <c r="G350" s="60"/>
      <c r="H350" s="60"/>
      <c r="I350" s="60"/>
      <c r="J350" s="60"/>
      <c r="K350" s="56"/>
      <c r="L350" s="69"/>
    </row>
    <row r="351" spans="1:12" ht="13.1" customHeight="1">
      <c r="A351" s="29"/>
      <c r="B351" s="59" t="s">
        <v>55</v>
      </c>
      <c r="C351" s="56"/>
      <c r="D351" s="57"/>
      <c r="E351" s="58"/>
      <c r="F351" s="58"/>
      <c r="G351" s="58"/>
      <c r="H351" s="58"/>
      <c r="I351" s="58"/>
      <c r="J351" s="58"/>
      <c r="K351" s="41"/>
      <c r="L351" s="69"/>
    </row>
    <row r="352" spans="1:12" ht="13.1" customHeight="1">
      <c r="A352" s="29"/>
      <c r="B352" s="62"/>
      <c r="C352" s="63"/>
      <c r="D352" s="61" t="s">
        <v>56</v>
      </c>
      <c r="E352" s="60"/>
      <c r="F352" s="60"/>
      <c r="G352" s="60"/>
      <c r="H352" s="60"/>
      <c r="I352" s="60"/>
      <c r="J352" s="60"/>
      <c r="K352" s="56"/>
      <c r="L352" s="69"/>
    </row>
    <row r="353" spans="1:12" ht="13.1" customHeight="1">
      <c r="A353" s="29"/>
      <c r="B353" s="59" t="s">
        <v>29</v>
      </c>
      <c r="C353" s="56"/>
      <c r="D353" s="57"/>
      <c r="E353" s="58"/>
      <c r="F353" s="58"/>
      <c r="G353" s="58"/>
      <c r="H353" s="58"/>
      <c r="I353" s="58"/>
      <c r="J353" s="58"/>
      <c r="K353" s="41"/>
      <c r="L353" s="69"/>
    </row>
    <row r="354" spans="1:12" ht="13.1" customHeight="1">
      <c r="A354" s="29"/>
      <c r="B354" s="64"/>
      <c r="C354" s="65"/>
      <c r="D354" s="66"/>
      <c r="E354" s="48"/>
      <c r="F354" s="48"/>
      <c r="G354" s="48"/>
      <c r="H354" s="48"/>
      <c r="I354" s="48"/>
      <c r="J354" s="48"/>
      <c r="K354" s="67"/>
      <c r="L354" s="69"/>
    </row>
    <row r="355" spans="1:12" ht="13.1" customHeight="1">
      <c r="A355" s="29"/>
      <c r="B355" s="74" t="s">
        <v>30</v>
      </c>
      <c r="C355" s="75"/>
      <c r="D355" s="76" t="s">
        <v>35</v>
      </c>
      <c r="E355" s="76" t="s">
        <v>35</v>
      </c>
      <c r="F355" s="76" t="s">
        <v>35</v>
      </c>
      <c r="G355" s="76" t="s">
        <v>35</v>
      </c>
      <c r="H355" s="76" t="s">
        <v>35</v>
      </c>
      <c r="I355" s="76" t="s">
        <v>35</v>
      </c>
      <c r="J355" s="76" t="s">
        <v>35</v>
      </c>
      <c r="K355" s="76" t="s">
        <v>35</v>
      </c>
      <c r="L355" s="69"/>
    </row>
    <row r="356" spans="1:12" ht="13.1" customHeight="1">
      <c r="A356" s="29"/>
      <c r="B356" s="70">
        <v>2250000</v>
      </c>
      <c r="C356" s="71">
        <v>3500000</v>
      </c>
      <c r="D356" s="72">
        <v>614770</v>
      </c>
      <c r="E356" s="72">
        <v>608300</v>
      </c>
      <c r="F356" s="72">
        <v>601840</v>
      </c>
      <c r="G356" s="72">
        <v>595380</v>
      </c>
      <c r="H356" s="72">
        <v>588900</v>
      </c>
      <c r="I356" s="72">
        <v>582440</v>
      </c>
      <c r="J356" s="72">
        <v>575980</v>
      </c>
      <c r="K356" s="72">
        <v>569500</v>
      </c>
      <c r="L356" s="84">
        <v>655400</v>
      </c>
    </row>
    <row r="357" spans="1:12" ht="13.1" customHeight="1">
      <c r="A357" s="29"/>
      <c r="B357" s="40"/>
      <c r="C357" s="41"/>
      <c r="D357" s="51"/>
      <c r="E357" s="52"/>
      <c r="F357" s="52"/>
      <c r="G357" s="52"/>
      <c r="H357" s="52"/>
      <c r="I357" s="52"/>
      <c r="J357" s="52"/>
      <c r="K357" s="53"/>
      <c r="L357" s="69"/>
    </row>
    <row r="358" spans="1:12" ht="13.1" customHeight="1">
      <c r="A358" s="29"/>
      <c r="B358" s="59" t="s">
        <v>57</v>
      </c>
      <c r="C358" s="56"/>
      <c r="D358" s="57"/>
      <c r="E358" s="58"/>
      <c r="F358" s="58"/>
      <c r="G358" s="58"/>
      <c r="H358" s="58"/>
      <c r="I358" s="58"/>
      <c r="J358" s="58"/>
      <c r="K358" s="41"/>
      <c r="L358" s="69"/>
    </row>
    <row r="359" spans="1:12" ht="13.1" customHeight="1">
      <c r="A359" s="29"/>
      <c r="B359" s="40"/>
      <c r="C359" s="41"/>
      <c r="D359" s="61" t="s">
        <v>58</v>
      </c>
      <c r="E359" s="60"/>
      <c r="F359" s="60"/>
      <c r="G359" s="60"/>
      <c r="H359" s="60"/>
      <c r="I359" s="60"/>
      <c r="J359" s="60"/>
      <c r="K359" s="56"/>
      <c r="L359" s="69"/>
    </row>
    <row r="360" spans="1:12" ht="13.1" customHeight="1">
      <c r="A360" s="29"/>
      <c r="B360" s="59" t="s">
        <v>59</v>
      </c>
      <c r="C360" s="56"/>
      <c r="D360" s="57"/>
      <c r="E360" s="58"/>
      <c r="F360" s="58"/>
      <c r="G360" s="58"/>
      <c r="H360" s="58"/>
      <c r="I360" s="58"/>
      <c r="J360" s="58"/>
      <c r="K360" s="41"/>
      <c r="L360" s="69"/>
    </row>
    <row r="361" spans="1:12" ht="13.1" customHeight="1">
      <c r="A361" s="29"/>
      <c r="B361" s="62"/>
      <c r="C361" s="63"/>
      <c r="D361" s="61" t="s">
        <v>60</v>
      </c>
      <c r="E361" s="60"/>
      <c r="F361" s="60"/>
      <c r="G361" s="60"/>
      <c r="H361" s="60"/>
      <c r="I361" s="60"/>
      <c r="J361" s="60"/>
      <c r="K361" s="56"/>
      <c r="L361" s="69"/>
    </row>
    <row r="362" spans="1:12" ht="13.1" customHeight="1">
      <c r="A362" s="29"/>
      <c r="B362" s="59" t="s">
        <v>29</v>
      </c>
      <c r="C362" s="56"/>
      <c r="D362" s="57"/>
      <c r="E362" s="58"/>
      <c r="F362" s="58"/>
      <c r="G362" s="58"/>
      <c r="H362" s="58"/>
      <c r="I362" s="58"/>
      <c r="J362" s="58"/>
      <c r="K362" s="41"/>
      <c r="L362" s="69"/>
    </row>
    <row r="363" spans="1:12" ht="13.1" customHeight="1">
      <c r="A363" s="29"/>
      <c r="B363" s="64"/>
      <c r="C363" s="65"/>
      <c r="D363" s="66"/>
      <c r="E363" s="48"/>
      <c r="F363" s="48"/>
      <c r="G363" s="48"/>
      <c r="H363" s="48"/>
      <c r="I363" s="48"/>
      <c r="J363" s="48"/>
      <c r="K363" s="67"/>
      <c r="L363" s="77"/>
    </row>
    <row r="364" spans="1:12" ht="13.2" customHeight="1">
      <c r="B364" s="40"/>
      <c r="C364" s="41"/>
      <c r="D364" s="42"/>
      <c r="E364" s="42"/>
      <c r="F364" s="42"/>
      <c r="G364" s="42"/>
      <c r="H364" s="42"/>
      <c r="I364" s="42"/>
      <c r="J364" s="42"/>
      <c r="K364" s="42"/>
      <c r="L364" s="69" t="s">
        <v>40</v>
      </c>
    </row>
    <row r="365" spans="1:12" ht="18.45">
      <c r="B365" s="70">
        <v>3500000</v>
      </c>
      <c r="C365" s="67"/>
      <c r="D365" s="72">
        <v>1125270</v>
      </c>
      <c r="E365" s="72">
        <v>1118800</v>
      </c>
      <c r="F365" s="72">
        <v>1112340</v>
      </c>
      <c r="G365" s="72">
        <v>1105880</v>
      </c>
      <c r="H365" s="72">
        <v>1099400</v>
      </c>
      <c r="I365" s="72">
        <v>1092940</v>
      </c>
      <c r="J365" s="72">
        <v>1086480</v>
      </c>
      <c r="K365" s="72">
        <v>1080000</v>
      </c>
      <c r="L365" s="85">
        <v>655400</v>
      </c>
    </row>
    <row r="366" spans="1:12" ht="18.45">
      <c r="B366" s="44"/>
      <c r="C366" s="41"/>
      <c r="D366" s="51"/>
      <c r="E366" s="52"/>
      <c r="F366" s="52"/>
      <c r="G366" s="52"/>
      <c r="H366" s="52"/>
      <c r="I366" s="52"/>
      <c r="J366" s="52"/>
      <c r="K366" s="53"/>
      <c r="L366" s="86"/>
    </row>
    <row r="367" spans="1:12" ht="18.45">
      <c r="B367" s="44"/>
      <c r="C367" s="41"/>
      <c r="D367" s="51"/>
      <c r="E367" s="52"/>
      <c r="F367" s="52"/>
      <c r="G367" s="52"/>
      <c r="H367" s="52"/>
      <c r="I367" s="52"/>
      <c r="J367" s="52"/>
      <c r="K367" s="53"/>
      <c r="L367" s="86"/>
    </row>
    <row r="368" spans="1:12" ht="18.45">
      <c r="B368" s="40"/>
      <c r="C368" s="41"/>
      <c r="D368" s="51"/>
      <c r="E368" s="52"/>
      <c r="F368" s="52"/>
      <c r="G368" s="52"/>
      <c r="H368" s="52"/>
      <c r="I368" s="52"/>
      <c r="J368" s="52"/>
      <c r="K368" s="53"/>
      <c r="L368" s="86"/>
    </row>
    <row r="369" spans="2:12" ht="18.45">
      <c r="B369" s="59" t="s">
        <v>61</v>
      </c>
      <c r="C369" s="56"/>
      <c r="D369" s="61" t="s">
        <v>62</v>
      </c>
      <c r="E369" s="58"/>
      <c r="F369" s="58"/>
      <c r="G369" s="58"/>
      <c r="H369" s="58"/>
      <c r="I369" s="58"/>
      <c r="J369" s="58"/>
      <c r="K369" s="41"/>
      <c r="L369" s="86"/>
    </row>
    <row r="370" spans="2:12" ht="18.45">
      <c r="B370" s="40"/>
      <c r="C370" s="41"/>
      <c r="D370" s="57"/>
      <c r="E370" s="60"/>
      <c r="F370" s="60"/>
      <c r="G370" s="60"/>
      <c r="H370" s="60"/>
      <c r="I370" s="60"/>
      <c r="J370" s="60"/>
      <c r="K370" s="56"/>
      <c r="L370" s="86"/>
    </row>
    <row r="371" spans="2:12" ht="18.45">
      <c r="B371" s="59" t="s">
        <v>63</v>
      </c>
      <c r="C371" s="56"/>
      <c r="D371" s="61" t="s">
        <v>64</v>
      </c>
      <c r="E371" s="58"/>
      <c r="F371" s="58"/>
      <c r="G371" s="58"/>
      <c r="H371" s="58"/>
      <c r="I371" s="58"/>
      <c r="J371" s="58"/>
      <c r="K371" s="41"/>
      <c r="L371" s="86"/>
    </row>
    <row r="372" spans="2:12" ht="18.45">
      <c r="B372" s="59"/>
      <c r="C372" s="56"/>
      <c r="D372" s="61"/>
      <c r="E372" s="58"/>
      <c r="F372" s="58"/>
      <c r="G372" s="58"/>
      <c r="H372" s="58"/>
      <c r="I372" s="58"/>
      <c r="J372" s="58"/>
      <c r="K372" s="41"/>
      <c r="L372" s="86"/>
    </row>
    <row r="373" spans="2:12" ht="18.45">
      <c r="B373" s="59"/>
      <c r="C373" s="56"/>
      <c r="D373" s="61"/>
      <c r="E373" s="58"/>
      <c r="F373" s="58"/>
      <c r="G373" s="58"/>
      <c r="H373" s="58"/>
      <c r="I373" s="58"/>
      <c r="J373" s="58"/>
      <c r="K373" s="41"/>
      <c r="L373" s="86"/>
    </row>
    <row r="374" spans="2:12" ht="18.45">
      <c r="B374" s="64"/>
      <c r="C374" s="65"/>
      <c r="D374" s="66"/>
      <c r="E374" s="48"/>
      <c r="F374" s="48"/>
      <c r="G374" s="48"/>
      <c r="H374" s="48"/>
      <c r="I374" s="48"/>
      <c r="J374" s="48"/>
      <c r="K374" s="67"/>
      <c r="L374" s="87"/>
    </row>
    <row r="375" spans="2:12" ht="13.5" customHeight="1">
      <c r="B375" s="88"/>
      <c r="C375" s="89"/>
      <c r="D375" s="90"/>
      <c r="E375" s="90"/>
      <c r="F375" s="90"/>
      <c r="G375" s="90"/>
      <c r="H375" s="90"/>
      <c r="I375" s="90"/>
      <c r="J375" s="90"/>
      <c r="K375" s="91"/>
      <c r="L375" s="229" t="s">
        <v>65</v>
      </c>
    </row>
    <row r="376" spans="2:12" ht="13.5" customHeight="1">
      <c r="B376" s="62"/>
      <c r="C376" s="92"/>
      <c r="D376" s="93"/>
      <c r="E376" s="93"/>
      <c r="F376" s="93"/>
      <c r="G376" s="93"/>
      <c r="H376" s="93"/>
      <c r="I376" s="93"/>
      <c r="J376" s="93"/>
      <c r="K376" s="94"/>
      <c r="L376" s="230"/>
    </row>
    <row r="377" spans="2:12">
      <c r="B377" s="62"/>
      <c r="C377" s="92"/>
      <c r="D377" s="93"/>
      <c r="E377" s="93"/>
      <c r="F377" s="93"/>
      <c r="G377" s="93"/>
      <c r="H377" s="93"/>
      <c r="I377" s="93"/>
      <c r="J377" s="93"/>
      <c r="K377" s="94"/>
      <c r="L377" s="230"/>
    </row>
    <row r="378" spans="2:12">
      <c r="B378" s="59" t="s">
        <v>66</v>
      </c>
      <c r="C378" s="92"/>
      <c r="D378" s="93"/>
      <c r="E378" s="93"/>
      <c r="F378" s="93"/>
      <c r="G378" s="93"/>
      <c r="H378" s="93"/>
      <c r="I378" s="93"/>
      <c r="J378" s="93"/>
      <c r="K378" s="94"/>
      <c r="L378" s="230"/>
    </row>
    <row r="379" spans="2:12">
      <c r="B379" s="62"/>
      <c r="C379" s="92"/>
      <c r="D379" s="93"/>
      <c r="E379" s="93"/>
      <c r="F379" s="93"/>
      <c r="G379" s="93"/>
      <c r="H379" s="93"/>
      <c r="I379" s="93"/>
      <c r="J379" s="93"/>
      <c r="K379" s="94"/>
      <c r="L379" s="230"/>
    </row>
    <row r="380" spans="2:12">
      <c r="B380" s="62"/>
      <c r="C380" s="92"/>
      <c r="D380" s="93"/>
      <c r="E380" s="93"/>
      <c r="F380" s="93"/>
      <c r="G380" s="93"/>
      <c r="H380" s="93"/>
      <c r="I380" s="93"/>
      <c r="J380" s="93"/>
      <c r="K380" s="94"/>
      <c r="L380" s="230"/>
    </row>
    <row r="381" spans="2:12">
      <c r="B381" s="62"/>
      <c r="C381" s="92"/>
      <c r="D381" s="93"/>
      <c r="E381" s="93"/>
      <c r="F381" s="93"/>
      <c r="G381" s="93"/>
      <c r="H381" s="93"/>
      <c r="I381" s="93"/>
      <c r="J381" s="93"/>
      <c r="K381" s="94"/>
      <c r="L381" s="230"/>
    </row>
    <row r="382" spans="2:12">
      <c r="B382" s="59" t="s">
        <v>67</v>
      </c>
      <c r="C382" s="92"/>
      <c r="D382" s="93"/>
      <c r="E382" s="93"/>
      <c r="F382" s="93"/>
      <c r="G382" s="93"/>
      <c r="H382" s="93"/>
      <c r="I382" s="93"/>
      <c r="J382" s="93"/>
      <c r="K382" s="94"/>
      <c r="L382" s="230"/>
    </row>
    <row r="383" spans="2:12">
      <c r="B383" s="95"/>
      <c r="C383" s="92"/>
      <c r="D383" s="93"/>
      <c r="E383" s="93"/>
      <c r="F383" s="93"/>
      <c r="G383" s="93"/>
      <c r="H383" s="93"/>
      <c r="I383" s="93"/>
      <c r="J383" s="93"/>
      <c r="K383" s="94"/>
      <c r="L383" s="230"/>
    </row>
    <row r="384" spans="2:12">
      <c r="B384" s="95"/>
      <c r="C384" s="60"/>
      <c r="D384" s="60"/>
      <c r="E384" s="60"/>
      <c r="F384" s="60"/>
      <c r="G384" s="60"/>
      <c r="H384" s="60"/>
      <c r="I384" s="60"/>
      <c r="J384" s="60"/>
      <c r="K384" s="56"/>
      <c r="L384" s="230"/>
    </row>
    <row r="385" spans="2:12">
      <c r="B385" s="62"/>
      <c r="C385" s="92"/>
      <c r="D385" s="93"/>
      <c r="E385" s="93"/>
      <c r="F385" s="93"/>
      <c r="G385" s="93"/>
      <c r="H385" s="93"/>
      <c r="I385" s="93"/>
      <c r="J385" s="93"/>
      <c r="K385" s="94"/>
      <c r="L385" s="230"/>
    </row>
    <row r="386" spans="2:12">
      <c r="B386" s="62"/>
      <c r="C386" s="92"/>
      <c r="D386" s="93"/>
      <c r="E386" s="93"/>
      <c r="F386" s="93"/>
      <c r="G386" s="93"/>
      <c r="H386" s="93"/>
      <c r="I386" s="93"/>
      <c r="J386" s="93"/>
      <c r="K386" s="94"/>
      <c r="L386" s="230"/>
    </row>
    <row r="387" spans="2:12" ht="13.75" thickBot="1">
      <c r="B387" s="96"/>
      <c r="C387" s="97"/>
      <c r="D387" s="98"/>
      <c r="E387" s="98"/>
      <c r="F387" s="98"/>
      <c r="G387" s="98"/>
      <c r="H387" s="98"/>
      <c r="I387" s="98"/>
      <c r="J387" s="98"/>
      <c r="K387" s="99"/>
      <c r="L387" s="231"/>
    </row>
    <row r="388" spans="2:12">
      <c r="B388" s="232" t="s">
        <v>68</v>
      </c>
      <c r="C388" s="232"/>
      <c r="D388" s="232"/>
      <c r="E388" s="232"/>
      <c r="F388" s="232"/>
      <c r="G388" s="232"/>
      <c r="H388" s="232"/>
      <c r="I388" s="232"/>
      <c r="J388" s="232"/>
      <c r="K388" s="232"/>
      <c r="L388" s="232"/>
    </row>
    <row r="389" spans="2:12">
      <c r="B389" s="233" t="s">
        <v>69</v>
      </c>
      <c r="C389" s="233"/>
      <c r="D389" s="233"/>
      <c r="E389" s="233"/>
      <c r="F389" s="233"/>
      <c r="G389" s="233"/>
      <c r="H389" s="233"/>
      <c r="I389" s="233"/>
      <c r="J389" s="233"/>
      <c r="K389" s="233"/>
      <c r="L389" s="233"/>
    </row>
    <row r="390" spans="2:12">
      <c r="B390" s="233" t="s">
        <v>70</v>
      </c>
      <c r="C390" s="233"/>
      <c r="D390" s="233"/>
      <c r="E390" s="233"/>
      <c r="F390" s="233"/>
      <c r="G390" s="233"/>
      <c r="H390" s="233"/>
      <c r="I390" s="233"/>
      <c r="J390" s="233"/>
      <c r="K390" s="233"/>
      <c r="L390" s="233"/>
    </row>
    <row r="391" spans="2:12" ht="13.5" customHeight="1">
      <c r="B391" s="226" t="s">
        <v>71</v>
      </c>
      <c r="C391" s="226"/>
      <c r="D391" s="226"/>
      <c r="E391" s="226"/>
      <c r="F391" s="226"/>
      <c r="G391" s="226"/>
      <c r="H391" s="226"/>
      <c r="I391" s="226"/>
      <c r="J391" s="226"/>
      <c r="K391" s="226"/>
      <c r="L391" s="226"/>
    </row>
    <row r="392" spans="2:12" ht="13.5" customHeight="1">
      <c r="B392" s="226" t="s">
        <v>72</v>
      </c>
      <c r="C392" s="226"/>
      <c r="D392" s="226"/>
      <c r="E392" s="226"/>
      <c r="F392" s="226"/>
      <c r="G392" s="226"/>
      <c r="H392" s="226"/>
      <c r="I392" s="226"/>
      <c r="J392" s="226"/>
      <c r="K392" s="226"/>
      <c r="L392" s="226"/>
    </row>
    <row r="393" spans="2:12" ht="13.5" customHeight="1">
      <c r="B393" s="226" t="s">
        <v>73</v>
      </c>
      <c r="C393" s="226"/>
      <c r="D393" s="226"/>
      <c r="E393" s="226"/>
      <c r="F393" s="226"/>
      <c r="G393" s="226"/>
      <c r="H393" s="226"/>
      <c r="I393" s="226"/>
      <c r="J393" s="226"/>
      <c r="K393" s="226"/>
      <c r="L393" s="226"/>
    </row>
    <row r="394" spans="2:12" ht="13.5" customHeight="1">
      <c r="B394" s="233" t="s">
        <v>74</v>
      </c>
      <c r="C394" s="233"/>
      <c r="D394" s="233"/>
      <c r="E394" s="233"/>
      <c r="F394" s="233"/>
      <c r="G394" s="233"/>
      <c r="H394" s="233"/>
      <c r="I394" s="233"/>
      <c r="J394" s="233"/>
      <c r="K394" s="233"/>
      <c r="L394" s="233"/>
    </row>
    <row r="395" spans="2:12" ht="13.5" customHeight="1">
      <c r="B395" s="226" t="s">
        <v>75</v>
      </c>
      <c r="C395" s="234"/>
      <c r="D395" s="234"/>
      <c r="E395" s="234"/>
      <c r="F395" s="234"/>
      <c r="G395" s="234"/>
      <c r="H395" s="234"/>
      <c r="I395" s="234"/>
      <c r="J395" s="234"/>
      <c r="K395" s="234"/>
      <c r="L395" s="234"/>
    </row>
    <row r="396" spans="2:12" ht="13.5" customHeight="1">
      <c r="B396" s="226" t="s">
        <v>76</v>
      </c>
      <c r="C396" s="226"/>
      <c r="D396" s="226"/>
      <c r="E396" s="226"/>
      <c r="F396" s="226"/>
      <c r="G396" s="226"/>
      <c r="H396" s="226"/>
      <c r="I396" s="226"/>
      <c r="J396" s="226"/>
      <c r="K396" s="226"/>
      <c r="L396" s="226"/>
    </row>
    <row r="397" spans="2:12" ht="13.5" customHeight="1">
      <c r="B397" s="226" t="s">
        <v>77</v>
      </c>
      <c r="C397" s="226"/>
      <c r="D397" s="226"/>
      <c r="E397" s="226"/>
      <c r="F397" s="226"/>
      <c r="G397" s="226"/>
      <c r="H397" s="226"/>
      <c r="I397" s="226"/>
      <c r="J397" s="226"/>
      <c r="K397" s="226"/>
      <c r="L397" s="226"/>
    </row>
    <row r="398" spans="2:12" ht="13.5" customHeight="1">
      <c r="B398" s="226" t="s">
        <v>78</v>
      </c>
      <c r="C398" s="234"/>
      <c r="D398" s="234"/>
      <c r="E398" s="234"/>
      <c r="F398" s="234"/>
      <c r="G398" s="234"/>
      <c r="H398" s="234"/>
      <c r="I398" s="234"/>
      <c r="J398" s="234"/>
      <c r="K398" s="234"/>
      <c r="L398" s="234"/>
    </row>
    <row r="399" spans="2:12" ht="13.5" customHeight="1">
      <c r="B399" s="235" t="s">
        <v>79</v>
      </c>
      <c r="C399" s="235"/>
      <c r="D399" s="235"/>
      <c r="E399" s="235"/>
      <c r="F399" s="235"/>
      <c r="G399" s="235"/>
      <c r="H399" s="235"/>
      <c r="I399" s="235"/>
      <c r="J399" s="235"/>
      <c r="K399" s="235"/>
      <c r="L399" s="235"/>
    </row>
    <row r="400" spans="2:12" ht="13.5" customHeight="1">
      <c r="B400" s="235" t="s">
        <v>80</v>
      </c>
      <c r="C400" s="235"/>
      <c r="D400" s="235"/>
      <c r="E400" s="235"/>
      <c r="F400" s="235"/>
      <c r="G400" s="235"/>
      <c r="H400" s="235"/>
      <c r="I400" s="235"/>
      <c r="J400" s="235"/>
      <c r="K400" s="235"/>
      <c r="L400" s="235"/>
    </row>
    <row r="401" spans="2:12" ht="13.5" customHeight="1">
      <c r="B401" s="226" t="s">
        <v>81</v>
      </c>
      <c r="C401" s="226"/>
      <c r="D401" s="226"/>
      <c r="E401" s="226"/>
      <c r="F401" s="226"/>
      <c r="G401" s="226"/>
      <c r="H401" s="226"/>
      <c r="I401" s="226"/>
      <c r="J401" s="226"/>
      <c r="K401" s="226"/>
      <c r="L401" s="226"/>
    </row>
    <row r="402" spans="2:12" ht="13.5" customHeight="1">
      <c r="B402" s="226" t="s">
        <v>82</v>
      </c>
      <c r="C402" s="226"/>
      <c r="D402" s="226"/>
      <c r="E402" s="226"/>
      <c r="F402" s="226"/>
      <c r="G402" s="226"/>
      <c r="H402" s="226"/>
      <c r="I402" s="226"/>
      <c r="J402" s="226"/>
      <c r="K402" s="226"/>
      <c r="L402" s="226"/>
    </row>
    <row r="403" spans="2:12">
      <c r="B403" s="226" t="s">
        <v>83</v>
      </c>
      <c r="C403" s="226"/>
      <c r="D403" s="226"/>
      <c r="E403" s="226"/>
      <c r="F403" s="226"/>
      <c r="G403" s="226"/>
      <c r="H403" s="226"/>
      <c r="I403" s="226"/>
      <c r="J403" s="226"/>
      <c r="K403" s="226"/>
      <c r="L403" s="226"/>
    </row>
    <row r="404" spans="2:12">
      <c r="B404" s="226" t="s">
        <v>84</v>
      </c>
      <c r="C404" s="226"/>
      <c r="D404" s="226"/>
      <c r="E404" s="226"/>
      <c r="F404" s="226"/>
      <c r="G404" s="226"/>
      <c r="H404" s="226"/>
      <c r="I404" s="226"/>
      <c r="J404" s="226"/>
      <c r="K404" s="226"/>
      <c r="L404" s="226"/>
    </row>
    <row r="405" spans="2:12">
      <c r="B405" s="226" t="s">
        <v>85</v>
      </c>
      <c r="C405" s="226"/>
      <c r="D405" s="226"/>
      <c r="E405" s="226"/>
      <c r="F405" s="226"/>
      <c r="G405" s="226"/>
      <c r="H405" s="226"/>
      <c r="I405" s="226"/>
      <c r="J405" s="226"/>
      <c r="K405" s="226"/>
      <c r="L405" s="226"/>
    </row>
    <row r="406" spans="2:12">
      <c r="B406" s="226" t="s">
        <v>86</v>
      </c>
      <c r="C406" s="226"/>
      <c r="D406" s="226"/>
      <c r="E406" s="226"/>
      <c r="F406" s="226"/>
      <c r="G406" s="226"/>
      <c r="H406" s="226"/>
      <c r="I406" s="226"/>
      <c r="J406" s="226"/>
      <c r="K406" s="226"/>
      <c r="L406" s="226"/>
    </row>
    <row r="407" spans="2:12">
      <c r="B407" s="226" t="s">
        <v>87</v>
      </c>
      <c r="C407" s="226"/>
      <c r="D407" s="226"/>
      <c r="E407" s="226"/>
      <c r="F407" s="226"/>
      <c r="G407" s="226"/>
      <c r="H407" s="226"/>
      <c r="I407" s="226"/>
      <c r="J407" s="226"/>
      <c r="K407" s="226"/>
      <c r="L407" s="226"/>
    </row>
    <row r="408" spans="2:12">
      <c r="B408" s="226" t="s">
        <v>88</v>
      </c>
      <c r="C408" s="226"/>
      <c r="D408" s="226"/>
      <c r="E408" s="226"/>
      <c r="F408" s="226"/>
      <c r="G408" s="226"/>
      <c r="H408" s="226"/>
      <c r="I408" s="226"/>
      <c r="J408" s="226"/>
      <c r="K408" s="226"/>
      <c r="L408" s="226"/>
    </row>
    <row r="409" spans="2:12">
      <c r="B409" s="226" t="s">
        <v>89</v>
      </c>
      <c r="C409" s="226"/>
      <c r="D409" s="226"/>
      <c r="E409" s="226"/>
      <c r="F409" s="226"/>
      <c r="G409" s="226"/>
      <c r="H409" s="226"/>
      <c r="I409" s="226"/>
      <c r="J409" s="226"/>
      <c r="K409" s="226"/>
      <c r="L409" s="226"/>
    </row>
    <row r="410" spans="2:12">
      <c r="B410" s="226" t="s">
        <v>90</v>
      </c>
      <c r="C410" s="226"/>
      <c r="D410" s="226"/>
      <c r="E410" s="226"/>
      <c r="F410" s="226"/>
      <c r="G410" s="226"/>
      <c r="H410" s="226"/>
      <c r="I410" s="226"/>
      <c r="J410" s="226"/>
      <c r="K410" s="226"/>
      <c r="L410" s="226"/>
    </row>
    <row r="411" spans="2:12">
      <c r="B411" s="226" t="s">
        <v>91</v>
      </c>
      <c r="C411" s="226"/>
      <c r="D411" s="226"/>
      <c r="E411" s="226"/>
      <c r="F411" s="226"/>
      <c r="G411" s="226"/>
      <c r="H411" s="226"/>
      <c r="I411" s="226"/>
      <c r="J411" s="226"/>
      <c r="K411" s="226"/>
      <c r="L411" s="226"/>
    </row>
    <row r="412" spans="2:12">
      <c r="B412" s="226" t="s">
        <v>92</v>
      </c>
      <c r="C412" s="226"/>
      <c r="D412" s="226"/>
      <c r="E412" s="226"/>
      <c r="F412" s="226"/>
      <c r="G412" s="226"/>
      <c r="H412" s="226"/>
      <c r="I412" s="226"/>
      <c r="J412" s="226"/>
      <c r="K412" s="226"/>
      <c r="L412" s="226"/>
    </row>
    <row r="413" spans="2:12">
      <c r="B413" s="226" t="s">
        <v>93</v>
      </c>
      <c r="C413" s="226"/>
      <c r="D413" s="226"/>
      <c r="E413" s="226"/>
      <c r="F413" s="226"/>
      <c r="G413" s="226"/>
      <c r="H413" s="226"/>
      <c r="I413" s="226"/>
      <c r="J413" s="226"/>
      <c r="K413" s="226"/>
      <c r="L413" s="226"/>
    </row>
  </sheetData>
  <sheetProtection selectLockedCells="1" selectUnlockedCells="1"/>
  <autoFilter ref="B1:B415" xr:uid="{72849A53-6A3F-44D6-A786-EAB6C4E11AE6}"/>
  <mergeCells count="29">
    <mergeCell ref="B409:L409"/>
    <mergeCell ref="B410:L410"/>
    <mergeCell ref="B411:L411"/>
    <mergeCell ref="B412:L412"/>
    <mergeCell ref="B413:L413"/>
    <mergeCell ref="B408:L408"/>
    <mergeCell ref="B397:L397"/>
    <mergeCell ref="B398:L398"/>
    <mergeCell ref="B399:L399"/>
    <mergeCell ref="B400:L400"/>
    <mergeCell ref="B401:L401"/>
    <mergeCell ref="B402:L402"/>
    <mergeCell ref="B403:L403"/>
    <mergeCell ref="B404:L404"/>
    <mergeCell ref="B405:L405"/>
    <mergeCell ref="B406:L406"/>
    <mergeCell ref="B407:L407"/>
    <mergeCell ref="B396:L396"/>
    <mergeCell ref="B1:L1"/>
    <mergeCell ref="B2:L2"/>
    <mergeCell ref="L375:L387"/>
    <mergeCell ref="B388:L388"/>
    <mergeCell ref="B389:L389"/>
    <mergeCell ref="B390:L390"/>
    <mergeCell ref="B391:L391"/>
    <mergeCell ref="B392:L392"/>
    <mergeCell ref="B393:L393"/>
    <mergeCell ref="B394:L394"/>
    <mergeCell ref="B395:L395"/>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8973-38EE-42BB-BED5-F0690F834638}">
  <sheetPr>
    <tabColor theme="9" tint="0.79998168889431442"/>
  </sheetPr>
  <dimension ref="A1:S102"/>
  <sheetViews>
    <sheetView showFormulas="1" zoomScale="90" zoomScaleNormal="90" workbookViewId="0">
      <selection activeCell="F3" sqref="F3"/>
    </sheetView>
  </sheetViews>
  <sheetFormatPr defaultColWidth="8.78515625" defaultRowHeight="18"/>
  <cols>
    <col min="1" max="2" width="8.78515625" style="139"/>
    <col min="3" max="3" width="10.42578125" style="139" bestFit="1" customWidth="1"/>
    <col min="4" max="4" width="11.5" style="139" bestFit="1" customWidth="1"/>
    <col min="5" max="5" width="10.28515625" style="139" customWidth="1"/>
    <col min="6" max="16384" width="8.78515625" style="139"/>
  </cols>
  <sheetData>
    <row r="1" spans="1:14">
      <c r="A1" s="135"/>
      <c r="B1" s="136" t="s">
        <v>190</v>
      </c>
      <c r="C1" s="136"/>
      <c r="D1" s="137"/>
      <c r="E1" s="137"/>
      <c r="F1" s="138" t="s">
        <v>191</v>
      </c>
      <c r="G1" s="138"/>
      <c r="H1" s="138"/>
      <c r="I1" s="138"/>
      <c r="J1" s="138"/>
      <c r="K1" s="138"/>
      <c r="L1" s="138"/>
      <c r="M1" s="138"/>
      <c r="N1" s="138"/>
    </row>
    <row r="2" spans="1:14">
      <c r="A2" s="140" t="s">
        <v>192</v>
      </c>
      <c r="B2" s="141" t="s">
        <v>193</v>
      </c>
      <c r="C2" s="141" t="s">
        <v>194</v>
      </c>
      <c r="D2" s="142" t="s">
        <v>195</v>
      </c>
      <c r="E2" s="142" t="s">
        <v>196</v>
      </c>
      <c r="F2" s="143">
        <v>0</v>
      </c>
      <c r="G2" s="143">
        <v>1</v>
      </c>
      <c r="H2" s="143">
        <v>2</v>
      </c>
      <c r="I2" s="143">
        <v>3</v>
      </c>
      <c r="J2" s="143">
        <v>4</v>
      </c>
      <c r="K2" s="143">
        <v>5</v>
      </c>
      <c r="L2" s="143">
        <v>6</v>
      </c>
      <c r="M2" s="143">
        <v>7</v>
      </c>
      <c r="N2" s="143" t="s">
        <v>7</v>
      </c>
    </row>
    <row r="3" spans="1:14">
      <c r="A3" s="135">
        <v>1</v>
      </c>
      <c r="B3" s="144" t="e">
        <f>[3]社員情報!B3</f>
        <v>#REF!</v>
      </c>
      <c r="C3" s="144" t="e">
        <f>[3]社員情報!C3</f>
        <v>#REF!</v>
      </c>
      <c r="D3" s="145" t="e">
        <f>[4]賞与計算!D19</f>
        <v>#REF!</v>
      </c>
      <c r="E3" s="145" t="e">
        <f t="shared" ref="E3:E34" si="0">ROUNDDOWN(D3/1000,0)</f>
        <v>#REF!</v>
      </c>
      <c r="F3" s="144" t="e">
        <f>IF(E3&gt;3495,賞与源泉徴収表!$B$36%,IF(E3&lt;=68,0,VLOOKUP(E3,賞与源泉徴収表!$D$10:$F$37,3,1)%))</f>
        <v>#REF!</v>
      </c>
      <c r="G3" s="144" t="e">
        <f>IF(E3&gt;3527,賞与源泉徴収表!$B$36%,IF(E3&lt;=94,0,VLOOKUP(E3,賞与源泉徴収表!$G$10:$I$37,3,1)%))</f>
        <v>#REF!</v>
      </c>
      <c r="H3" s="144" t="e">
        <f>IF(E3&gt;3559,賞与源泉徴収表!$B$36%,IF(E3&lt;=133,0,VLOOKUP(E3,賞与源泉徴収表!$J$10:$L$37,3,1)%))</f>
        <v>#REF!</v>
      </c>
      <c r="I3" s="144" t="e">
        <f>IF(E3&gt;3590,賞与源泉徴収表!$B$36%,IF(E3&lt;=171,0,VLOOKUP(E3,賞与源泉徴収表!$M$10:$O$37,3,1)%))</f>
        <v>#REF!</v>
      </c>
      <c r="J3" s="144" t="e">
        <f>IF(E3&gt;3622,賞与源泉徴収表!$B$36%,IF(E3&lt;=210,0,VLOOKUP(E3,賞与源泉徴収表!$P$10:$R$37,3,1)%))</f>
        <v>#REF!</v>
      </c>
      <c r="K3" s="144" t="e">
        <f>IF(E3&gt;3654,賞与源泉徴収表!$B$36%,IF(E3&lt;=243,0,VLOOKUP(E3,賞与源泉徴収表!$S$10:$U$37,3,1)%))</f>
        <v>#REF!</v>
      </c>
      <c r="L3" s="144" t="e">
        <f>IF(E3&gt;3685,賞与源泉徴収表!$B$36%,IF(E3&lt;=275,0,VLOOKUP(E3,賞与源泉徴収表!$V$10:$X$37,3,1)%))</f>
        <v>#REF!</v>
      </c>
      <c r="M3" s="144" t="e">
        <f>IF(E3&gt;3717,賞与源泉徴収表!$B$36%,IF(E3&lt;=308,0,VLOOKUP(E3,賞与源泉徴収表!$Y$10:$AA$37,3,1)%))</f>
        <v>#REF!</v>
      </c>
      <c r="N3" s="144" t="e">
        <f>IF(E3&gt;1118,賞与源泉徴収表!$B$37%,IF(E3&gt;524,賞与源泉徴収表!$B$33%,IF(E3&gt;293,賞与源泉徴収表!$B$29%,IF(E3&gt;222,賞与源泉徴収表!$B$23%,賞与源泉徴収表!$B$16%))))</f>
        <v>#REF!</v>
      </c>
    </row>
    <row r="4" spans="1:14">
      <c r="A4" s="135">
        <v>2</v>
      </c>
      <c r="B4" s="144" t="e">
        <f>[3]社員情報!B4</f>
        <v>#REF!</v>
      </c>
      <c r="C4" s="144" t="e">
        <f>[3]社員情報!C4</f>
        <v>#REF!</v>
      </c>
      <c r="D4" s="145" t="e">
        <f>[4]賞与計算!E19</f>
        <v>#REF!</v>
      </c>
      <c r="E4" s="145" t="e">
        <f t="shared" si="0"/>
        <v>#REF!</v>
      </c>
      <c r="F4" s="144" t="e">
        <f>IF(E4&gt;3495,賞与源泉徴収表!$B$36%,IF(E4&lt;=68,0,VLOOKUP(E4,賞与源泉徴収表!$D$10:$F$37,3,1)%))</f>
        <v>#REF!</v>
      </c>
      <c r="G4" s="144" t="e">
        <f>IF(E4&gt;3527,賞与源泉徴収表!$B$36%,IF(E4&lt;=94,0,VLOOKUP(E4,賞与源泉徴収表!$G$10:$I$37,3,1)%))</f>
        <v>#REF!</v>
      </c>
      <c r="H4" s="144" t="e">
        <f>IF(E4&gt;3559,賞与源泉徴収表!$B$36%,IF(E4&lt;=133,0,VLOOKUP(E4,賞与源泉徴収表!$J$10:$L$37,3,1)%))</f>
        <v>#REF!</v>
      </c>
      <c r="I4" s="144" t="e">
        <f>IF(E4&gt;3590,賞与源泉徴収表!$B$36%,IF(E4&lt;=171,0,VLOOKUP(E4,賞与源泉徴収表!$M$10:$O$37,3,1)%))</f>
        <v>#REF!</v>
      </c>
      <c r="J4" s="144" t="e">
        <f>IF(E4&gt;3622,賞与源泉徴収表!$B$36%,IF(E4&lt;=210,0,VLOOKUP(E4,賞与源泉徴収表!$P$10:$R$37,3,1)%))</f>
        <v>#REF!</v>
      </c>
      <c r="K4" s="144" t="e">
        <f>IF(E4&gt;3654,賞与源泉徴収表!$B$36%,IF(E4&lt;=243,0,VLOOKUP(E4,賞与源泉徴収表!$S$10:$U$37,3,1)%))</f>
        <v>#REF!</v>
      </c>
      <c r="L4" s="144" t="e">
        <f>IF(E4&gt;3685,賞与源泉徴収表!$B$36%,IF(E4&lt;=275,0,VLOOKUP(E4,賞与源泉徴収表!$V$10:$X$37,3,1)%))</f>
        <v>#REF!</v>
      </c>
      <c r="M4" s="144" t="e">
        <f>IF(E4&gt;3717,賞与源泉徴収表!$B$36%,IF(E4&lt;=308,0,VLOOKUP(E4,賞与源泉徴収表!$Y$10:$AA$37,3,1)%))</f>
        <v>#REF!</v>
      </c>
      <c r="N4" s="144" t="e">
        <f>IF(E4&gt;1118,賞与源泉徴収表!$B$37%,IF(E4&gt;524,賞与源泉徴収表!$B$33%,IF(E4&gt;293,賞与源泉徴収表!$B$29%,IF(E4&gt;222,賞与源泉徴収表!$B$23%,賞与源泉徴収表!$B$16%))))</f>
        <v>#REF!</v>
      </c>
    </row>
    <row r="5" spans="1:14">
      <c r="A5" s="135">
        <v>3</v>
      </c>
      <c r="B5" s="144" t="e">
        <f>[3]社員情報!B5</f>
        <v>#REF!</v>
      </c>
      <c r="C5" s="144" t="e">
        <f>[3]社員情報!C5</f>
        <v>#REF!</v>
      </c>
      <c r="D5" s="145" t="e">
        <f>[4]賞与計算!F$19</f>
        <v>#REF!</v>
      </c>
      <c r="E5" s="145" t="e">
        <f t="shared" si="0"/>
        <v>#REF!</v>
      </c>
      <c r="F5" s="144" t="e">
        <f>IF(E5&gt;3495,賞与源泉徴収表!$B$36%,IF(E5&lt;=68,0,VLOOKUP(E5,賞与源泉徴収表!$D$10:$F$37,3,1)%))</f>
        <v>#REF!</v>
      </c>
      <c r="G5" s="144" t="e">
        <f>IF(E5&gt;3527,賞与源泉徴収表!$B$36%,IF(E5&lt;=94,0,VLOOKUP(E5,賞与源泉徴収表!$G$10:$I$37,3,1)%))</f>
        <v>#REF!</v>
      </c>
      <c r="H5" s="144" t="e">
        <f>IF(E5&gt;3559,賞与源泉徴収表!$B$36%,IF(E5&lt;=133,0,VLOOKUP(E5,賞与源泉徴収表!$J$10:$L$37,3,1)%))</f>
        <v>#REF!</v>
      </c>
      <c r="I5" s="144" t="e">
        <f>IF(E5&gt;3590,賞与源泉徴収表!$B$36%,IF(E5&lt;=171,0,VLOOKUP(E5,賞与源泉徴収表!$M$10:$O$37,3,1)%))</f>
        <v>#REF!</v>
      </c>
      <c r="J5" s="144" t="e">
        <f>IF(E5&gt;3622,賞与源泉徴収表!$B$36%,IF(E5&lt;=210,0,VLOOKUP(E5,賞与源泉徴収表!$P$10:$R$37,3,1)%))</f>
        <v>#REF!</v>
      </c>
      <c r="K5" s="144" t="e">
        <f>IF(E5&gt;3654,賞与源泉徴収表!$B$36%,IF(E5&lt;=243,0,VLOOKUP(E5,賞与源泉徴収表!$S$10:$U$37,3,1)%))</f>
        <v>#REF!</v>
      </c>
      <c r="L5" s="144" t="e">
        <f>IF(E5&gt;3685,賞与源泉徴収表!$B$36%,IF(E5&lt;=275,0,VLOOKUP(E5,賞与源泉徴収表!$V$10:$X$37,3,1)%))</f>
        <v>#REF!</v>
      </c>
      <c r="M5" s="144" t="e">
        <f>IF(E5&gt;3717,賞与源泉徴収表!$B$36%,IF(E5&lt;=308,0,VLOOKUP(E5,賞与源泉徴収表!$Y$10:$AA$37,3,1)%))</f>
        <v>#REF!</v>
      </c>
      <c r="N5" s="144" t="e">
        <f>IF(E5&gt;1118,賞与源泉徴収表!$B$37%,IF(E5&gt;524,賞与源泉徴収表!$B$33%,IF(E5&gt;293,賞与源泉徴収表!$B$29%,IF(E5&gt;222,賞与源泉徴収表!$B$23%,賞与源泉徴収表!$B$16%))))</f>
        <v>#REF!</v>
      </c>
    </row>
    <row r="6" spans="1:14">
      <c r="A6" s="135">
        <v>4</v>
      </c>
      <c r="B6" s="144" t="e">
        <f>[3]社員情報!B6</f>
        <v>#REF!</v>
      </c>
      <c r="C6" s="144" t="e">
        <f>[3]社員情報!C6</f>
        <v>#REF!</v>
      </c>
      <c r="D6" s="145" t="e">
        <f>[4]賞与計算!G$19</f>
        <v>#REF!</v>
      </c>
      <c r="E6" s="145" t="e">
        <f t="shared" si="0"/>
        <v>#REF!</v>
      </c>
      <c r="F6" s="144" t="e">
        <f>IF(E6&gt;3495,賞与源泉徴収表!$B$36%,IF(E6&lt;=68,0,VLOOKUP(E6,賞与源泉徴収表!$D$10:$F$37,3,1)%))</f>
        <v>#REF!</v>
      </c>
      <c r="G6" s="144" t="e">
        <f>IF(E6&gt;3527,賞与源泉徴収表!$B$36%,IF(E6&lt;=94,0,VLOOKUP(E6,賞与源泉徴収表!$G$10:$I$37,3,1)%))</f>
        <v>#REF!</v>
      </c>
      <c r="H6" s="144" t="e">
        <f>IF(E6&gt;3559,賞与源泉徴収表!$B$36%,IF(E6&lt;=133,0,VLOOKUP(E6,賞与源泉徴収表!$J$10:$L$37,3,1)%))</f>
        <v>#REF!</v>
      </c>
      <c r="I6" s="144" t="e">
        <f>IF(E6&gt;3590,賞与源泉徴収表!$B$36%,IF(E6&lt;=171,0,VLOOKUP(E6,賞与源泉徴収表!$M$10:$O$37,3,1)%))</f>
        <v>#REF!</v>
      </c>
      <c r="J6" s="144" t="e">
        <f>IF(E6&gt;3622,賞与源泉徴収表!$B$36%,IF(E6&lt;=210,0,VLOOKUP(E6,賞与源泉徴収表!$P$10:$R$37,3,1)%))</f>
        <v>#REF!</v>
      </c>
      <c r="K6" s="144" t="e">
        <f>IF(E6&gt;3654,賞与源泉徴収表!$B$36%,IF(E6&lt;=243,0,VLOOKUP(E6,賞与源泉徴収表!$S$10:$U$37,3,1)%))</f>
        <v>#REF!</v>
      </c>
      <c r="L6" s="144" t="e">
        <f>IF(E6&gt;3685,賞与源泉徴収表!$B$36%,IF(E6&lt;=275,0,VLOOKUP(E6,賞与源泉徴収表!$V$10:$X$37,3,1)%))</f>
        <v>#REF!</v>
      </c>
      <c r="M6" s="144" t="e">
        <f>IF(E6&gt;3717,賞与源泉徴収表!$B$36%,IF(E6&lt;=308,0,VLOOKUP(E6,賞与源泉徴収表!$Y$10:$AA$37,3,1)%))</f>
        <v>#REF!</v>
      </c>
      <c r="N6" s="144" t="e">
        <f>IF(E6&gt;1118,賞与源泉徴収表!$B$37%,IF(E6&gt;524,賞与源泉徴収表!$B$33%,IF(E6&gt;293,賞与源泉徴収表!$B$29%,IF(E6&gt;222,賞与源泉徴収表!$B$23%,賞与源泉徴収表!$B$16%))))</f>
        <v>#REF!</v>
      </c>
    </row>
    <row r="7" spans="1:14">
      <c r="A7" s="135">
        <v>5</v>
      </c>
      <c r="B7" s="144" t="e">
        <f>[3]社員情報!B7</f>
        <v>#REF!</v>
      </c>
      <c r="C7" s="144" t="e">
        <f>[3]社員情報!C7</f>
        <v>#REF!</v>
      </c>
      <c r="D7" s="145" t="e">
        <f>[4]賞与計算!H$19</f>
        <v>#REF!</v>
      </c>
      <c r="E7" s="145" t="e">
        <f t="shared" si="0"/>
        <v>#REF!</v>
      </c>
      <c r="F7" s="144" t="e">
        <f>IF(E7&gt;3495,賞与源泉徴収表!$B$36%,IF(E7&lt;=68,0,VLOOKUP(E7,賞与源泉徴収表!$D$10:$F$37,3,1)%))</f>
        <v>#REF!</v>
      </c>
      <c r="G7" s="144" t="e">
        <f>IF(E7&gt;3527,賞与源泉徴収表!$B$36%,IF(E7&lt;=94,0,VLOOKUP(E7,賞与源泉徴収表!$G$10:$I$37,3,1)%))</f>
        <v>#REF!</v>
      </c>
      <c r="H7" s="144" t="e">
        <f>IF(E7&gt;3559,賞与源泉徴収表!$B$36%,IF(E7&lt;=133,0,VLOOKUP(E7,賞与源泉徴収表!$J$10:$L$37,3,1)%))</f>
        <v>#REF!</v>
      </c>
      <c r="I7" s="144" t="e">
        <f>IF(E7&gt;3590,賞与源泉徴収表!$B$36%,IF(E7&lt;=171,0,VLOOKUP(E7,賞与源泉徴収表!$M$10:$O$37,3,1)%))</f>
        <v>#REF!</v>
      </c>
      <c r="J7" s="144" t="e">
        <f>IF(E7&gt;3622,賞与源泉徴収表!$B$36%,IF(E7&lt;=210,0,VLOOKUP(E7,賞与源泉徴収表!$P$10:$R$37,3,1)%))</f>
        <v>#REF!</v>
      </c>
      <c r="K7" s="144" t="e">
        <f>IF(E7&gt;3654,賞与源泉徴収表!$B$36%,IF(E7&lt;=243,0,VLOOKUP(E7,賞与源泉徴収表!$S$10:$U$37,3,1)%))</f>
        <v>#REF!</v>
      </c>
      <c r="L7" s="144" t="e">
        <f>IF(E7&gt;3685,賞与源泉徴収表!$B$36%,IF(E7&lt;=275,0,VLOOKUP(E7,賞与源泉徴収表!$V$10:$X$37,3,1)%))</f>
        <v>#REF!</v>
      </c>
      <c r="M7" s="144" t="e">
        <f>IF(E7&gt;3717,賞与源泉徴収表!$B$36%,IF(E7&lt;=308,0,VLOOKUP(E7,賞与源泉徴収表!$Y$10:$AA$37,3,1)%))</f>
        <v>#REF!</v>
      </c>
      <c r="N7" s="144" t="e">
        <f>IF(E7&gt;1118,賞与源泉徴収表!$B$37%,IF(E7&gt;524,賞与源泉徴収表!$B$33%,IF(E7&gt;293,賞与源泉徴収表!$B$29%,IF(E7&gt;222,賞与源泉徴収表!$B$23%,賞与源泉徴収表!$B$16%))))</f>
        <v>#REF!</v>
      </c>
    </row>
    <row r="8" spans="1:14">
      <c r="A8" s="135">
        <v>6</v>
      </c>
      <c r="B8" s="144" t="e">
        <f>[3]社員情報!B8</f>
        <v>#REF!</v>
      </c>
      <c r="C8" s="144" t="e">
        <f>[3]社員情報!C8</f>
        <v>#REF!</v>
      </c>
      <c r="D8" s="145" t="e">
        <f>[4]賞与計算!I$19</f>
        <v>#REF!</v>
      </c>
      <c r="E8" s="145" t="e">
        <f t="shared" si="0"/>
        <v>#REF!</v>
      </c>
      <c r="F8" s="144" t="e">
        <f>IF(E8&gt;3495,賞与源泉徴収表!$B$36%,IF(E8&lt;=68,0,VLOOKUP(E8,賞与源泉徴収表!$D$10:$F$37,3,1)%))</f>
        <v>#REF!</v>
      </c>
      <c r="G8" s="144" t="e">
        <f>IF(E8&gt;3527,賞与源泉徴収表!$B$36%,IF(E8&lt;=94,0,VLOOKUP(E8,賞与源泉徴収表!$G$10:$I$37,3,1)%))</f>
        <v>#REF!</v>
      </c>
      <c r="H8" s="144" t="e">
        <f>IF(E8&gt;3559,賞与源泉徴収表!$B$36%,IF(E8&lt;=133,0,VLOOKUP(E8,賞与源泉徴収表!$J$10:$L$37,3,1)%))</f>
        <v>#REF!</v>
      </c>
      <c r="I8" s="144" t="e">
        <f>IF(E8&gt;3590,賞与源泉徴収表!$B$36%,IF(E8&lt;=171,0,VLOOKUP(E8,賞与源泉徴収表!$M$10:$O$37,3,1)%))</f>
        <v>#REF!</v>
      </c>
      <c r="J8" s="144" t="e">
        <f>IF(E8&gt;3622,賞与源泉徴収表!$B$36%,IF(E8&lt;=210,0,VLOOKUP(E8,賞与源泉徴収表!$P$10:$R$37,3,1)%))</f>
        <v>#REF!</v>
      </c>
      <c r="K8" s="144" t="e">
        <f>IF(E8&gt;3654,賞与源泉徴収表!$B$36%,IF(E8&lt;=243,0,VLOOKUP(E8,賞与源泉徴収表!$S$10:$U$37,3,1)%))</f>
        <v>#REF!</v>
      </c>
      <c r="L8" s="144" t="e">
        <f>IF(E8&gt;3685,賞与源泉徴収表!$B$36%,IF(E8&lt;=275,0,VLOOKUP(E8,賞与源泉徴収表!$V$10:$X$37,3,1)%))</f>
        <v>#REF!</v>
      </c>
      <c r="M8" s="144" t="e">
        <f>IF(E8&gt;3717,賞与源泉徴収表!$B$36%,IF(E8&lt;=308,0,VLOOKUP(E8,賞与源泉徴収表!$Y$10:$AA$37,3,1)%))</f>
        <v>#REF!</v>
      </c>
      <c r="N8" s="144" t="e">
        <f>IF(E8&gt;1118,賞与源泉徴収表!$B$37%,IF(E8&gt;524,賞与源泉徴収表!$B$33%,IF(E8&gt;293,賞与源泉徴収表!$B$29%,IF(E8&gt;222,賞与源泉徴収表!$B$23%,賞与源泉徴収表!$B$16%))))</f>
        <v>#REF!</v>
      </c>
    </row>
    <row r="9" spans="1:14">
      <c r="A9" s="135">
        <v>7</v>
      </c>
      <c r="B9" s="144" t="e">
        <f>[3]社員情報!B9</f>
        <v>#REF!</v>
      </c>
      <c r="C9" s="144" t="e">
        <f>[3]社員情報!C9</f>
        <v>#REF!</v>
      </c>
      <c r="D9" s="145" t="e">
        <f>[4]賞与計算!J$19</f>
        <v>#REF!</v>
      </c>
      <c r="E9" s="145" t="e">
        <f t="shared" si="0"/>
        <v>#REF!</v>
      </c>
      <c r="F9" s="144" t="e">
        <f>IF(E9&gt;3495,賞与源泉徴収表!$B$36%,IF(E9&lt;=68,0,VLOOKUP(E9,賞与源泉徴収表!$D$10:$F$37,3,1)%))</f>
        <v>#REF!</v>
      </c>
      <c r="G9" s="144" t="e">
        <f>IF(E9&gt;3527,賞与源泉徴収表!$B$36%,IF(E9&lt;=94,0,VLOOKUP(E9,賞与源泉徴収表!$G$10:$I$37,3,1)%))</f>
        <v>#REF!</v>
      </c>
      <c r="H9" s="144" t="e">
        <f>IF(E9&gt;3559,賞与源泉徴収表!$B$36%,IF(E9&lt;=133,0,VLOOKUP(E9,賞与源泉徴収表!$J$10:$L$37,3,1)%))</f>
        <v>#REF!</v>
      </c>
      <c r="I9" s="144" t="e">
        <f>IF(E9&gt;3590,賞与源泉徴収表!$B$36%,IF(E9&lt;=171,0,VLOOKUP(E9,賞与源泉徴収表!$M$10:$O$37,3,1)%))</f>
        <v>#REF!</v>
      </c>
      <c r="J9" s="144" t="e">
        <f>IF(E9&gt;3622,賞与源泉徴収表!$B$36%,IF(E9&lt;=210,0,VLOOKUP(E9,賞与源泉徴収表!$P$10:$R$37,3,1)%))</f>
        <v>#REF!</v>
      </c>
      <c r="K9" s="144" t="e">
        <f>IF(E9&gt;3654,賞与源泉徴収表!$B$36%,IF(E9&lt;=243,0,VLOOKUP(E9,賞与源泉徴収表!$S$10:$U$37,3,1)%))</f>
        <v>#REF!</v>
      </c>
      <c r="L9" s="144" t="e">
        <f>IF(E9&gt;3685,賞与源泉徴収表!$B$36%,IF(E9&lt;=275,0,VLOOKUP(E9,賞与源泉徴収表!$V$10:$X$37,3,1)%))</f>
        <v>#REF!</v>
      </c>
      <c r="M9" s="144" t="e">
        <f>IF(E9&gt;3717,賞与源泉徴収表!$B$36%,IF(E9&lt;=308,0,VLOOKUP(E9,賞与源泉徴収表!$Y$10:$AA$37,3,1)%))</f>
        <v>#REF!</v>
      </c>
      <c r="N9" s="144" t="e">
        <f>IF(E9&gt;1118,賞与源泉徴収表!$B$37%,IF(E9&gt;524,賞与源泉徴収表!$B$33%,IF(E9&gt;293,賞与源泉徴収表!$B$29%,IF(E9&gt;222,賞与源泉徴収表!$B$23%,賞与源泉徴収表!$B$16%))))</f>
        <v>#REF!</v>
      </c>
    </row>
    <row r="10" spans="1:14">
      <c r="A10" s="135">
        <v>8</v>
      </c>
      <c r="B10" s="144" t="e">
        <f>[3]社員情報!B10</f>
        <v>#REF!</v>
      </c>
      <c r="C10" s="144" t="e">
        <f>[3]社員情報!C10</f>
        <v>#REF!</v>
      </c>
      <c r="D10" s="145" t="e">
        <f>[4]賞与計算!K$19</f>
        <v>#REF!</v>
      </c>
      <c r="E10" s="145" t="e">
        <f t="shared" si="0"/>
        <v>#REF!</v>
      </c>
      <c r="F10" s="144" t="e">
        <f>IF(E10&gt;3495,賞与源泉徴収表!$B$36%,IF(E10&lt;=68,0,VLOOKUP(E10,賞与源泉徴収表!$D$10:$F$37,3,1)%))</f>
        <v>#REF!</v>
      </c>
      <c r="G10" s="144" t="e">
        <f>IF(E10&gt;3527,賞与源泉徴収表!$B$36%,IF(E10&lt;=94,0,VLOOKUP(E10,賞与源泉徴収表!$G$10:$I$37,3,1)%))</f>
        <v>#REF!</v>
      </c>
      <c r="H10" s="144" t="e">
        <f>IF(E10&gt;3559,賞与源泉徴収表!$B$36%,IF(E10&lt;=133,0,VLOOKUP(E10,賞与源泉徴収表!$J$10:$L$37,3,1)%))</f>
        <v>#REF!</v>
      </c>
      <c r="I10" s="144" t="e">
        <f>IF(E10&gt;3590,賞与源泉徴収表!$B$36%,IF(E10&lt;=171,0,VLOOKUP(E10,賞与源泉徴収表!$M$10:$O$37,3,1)%))</f>
        <v>#REF!</v>
      </c>
      <c r="J10" s="144" t="e">
        <f>IF(E10&gt;3622,賞与源泉徴収表!$B$36%,IF(E10&lt;=210,0,VLOOKUP(E10,賞与源泉徴収表!$P$10:$R$37,3,1)%))</f>
        <v>#REF!</v>
      </c>
      <c r="K10" s="144" t="e">
        <f>IF(E10&gt;3654,賞与源泉徴収表!$B$36%,IF(E10&lt;=243,0,VLOOKUP(E10,賞与源泉徴収表!$S$10:$U$37,3,1)%))</f>
        <v>#REF!</v>
      </c>
      <c r="L10" s="144" t="e">
        <f>IF(E10&gt;3685,賞与源泉徴収表!$B$36%,IF(E10&lt;=275,0,VLOOKUP(E10,賞与源泉徴収表!$V$10:$X$37,3,1)%))</f>
        <v>#REF!</v>
      </c>
      <c r="M10" s="144" t="e">
        <f>IF(E10&gt;3717,賞与源泉徴収表!$B$36%,IF(E10&lt;=308,0,VLOOKUP(E10,賞与源泉徴収表!$Y$10:$AA$37,3,1)%))</f>
        <v>#REF!</v>
      </c>
      <c r="N10" s="144" t="e">
        <f>IF(E10&gt;1118,賞与源泉徴収表!$B$37%,IF(E10&gt;524,賞与源泉徴収表!$B$33%,IF(E10&gt;293,賞与源泉徴収表!$B$29%,IF(E10&gt;222,賞与源泉徴収表!$B$23%,賞与源泉徴収表!$B$16%))))</f>
        <v>#REF!</v>
      </c>
    </row>
    <row r="11" spans="1:14">
      <c r="A11" s="135">
        <v>9</v>
      </c>
      <c r="B11" s="144" t="e">
        <f>[3]社員情報!B11</f>
        <v>#REF!</v>
      </c>
      <c r="C11" s="144" t="e">
        <f>[3]社員情報!C11</f>
        <v>#REF!</v>
      </c>
      <c r="D11" s="145" t="e">
        <f>[4]賞与計算!L$19</f>
        <v>#REF!</v>
      </c>
      <c r="E11" s="145" t="e">
        <f t="shared" si="0"/>
        <v>#REF!</v>
      </c>
      <c r="F11" s="144" t="e">
        <f>IF(E11&gt;3495,賞与源泉徴収表!$B$36%,IF(E11&lt;=68,0,VLOOKUP(E11,賞与源泉徴収表!$D$10:$F$37,3,1)%))</f>
        <v>#REF!</v>
      </c>
      <c r="G11" s="144" t="e">
        <f>IF(E11&gt;3527,賞与源泉徴収表!$B$36%,IF(E11&lt;=94,0,VLOOKUP(E11,賞与源泉徴収表!$G$10:$I$37,3,1)%))</f>
        <v>#REF!</v>
      </c>
      <c r="H11" s="144" t="e">
        <f>IF(E11&gt;3559,賞与源泉徴収表!$B$36%,IF(E11&lt;=133,0,VLOOKUP(E11,賞与源泉徴収表!$J$10:$L$37,3,1)%))</f>
        <v>#REF!</v>
      </c>
      <c r="I11" s="144" t="e">
        <f>IF(E11&gt;3590,賞与源泉徴収表!$B$36%,IF(E11&lt;=171,0,VLOOKUP(E11,賞与源泉徴収表!$M$10:$O$37,3,1)%))</f>
        <v>#REF!</v>
      </c>
      <c r="J11" s="144" t="e">
        <f>IF(E11&gt;3622,賞与源泉徴収表!$B$36%,IF(E11&lt;=210,0,VLOOKUP(E11,賞与源泉徴収表!$P$10:$R$37,3,1)%))</f>
        <v>#REF!</v>
      </c>
      <c r="K11" s="144" t="e">
        <f>IF(E11&gt;3654,賞与源泉徴収表!$B$36%,IF(E11&lt;=243,0,VLOOKUP(E11,賞与源泉徴収表!$S$10:$U$37,3,1)%))</f>
        <v>#REF!</v>
      </c>
      <c r="L11" s="144" t="e">
        <f>IF(E11&gt;3685,賞与源泉徴収表!$B$36%,IF(E11&lt;=275,0,VLOOKUP(E11,賞与源泉徴収表!$V$10:$X$37,3,1)%))</f>
        <v>#REF!</v>
      </c>
      <c r="M11" s="144" t="e">
        <f>IF(E11&gt;3717,賞与源泉徴収表!$B$36%,IF(E11&lt;=308,0,VLOOKUP(E11,賞与源泉徴収表!$Y$10:$AA$37,3,1)%))</f>
        <v>#REF!</v>
      </c>
      <c r="N11" s="144" t="e">
        <f>IF(E11&gt;1118,賞与源泉徴収表!$B$37%,IF(E11&gt;524,賞与源泉徴収表!$B$33%,IF(E11&gt;293,賞与源泉徴収表!$B$29%,IF(E11&gt;222,賞与源泉徴収表!$B$23%,賞与源泉徴収表!$B$16%))))</f>
        <v>#REF!</v>
      </c>
    </row>
    <row r="12" spans="1:14">
      <c r="A12" s="135">
        <v>10</v>
      </c>
      <c r="B12" s="144" t="e">
        <f>[3]社員情報!B12</f>
        <v>#REF!</v>
      </c>
      <c r="C12" s="144" t="e">
        <f>[3]社員情報!C12</f>
        <v>#REF!</v>
      </c>
      <c r="D12" s="145" t="e">
        <f>[4]賞与計算!M$19</f>
        <v>#REF!</v>
      </c>
      <c r="E12" s="145" t="e">
        <f t="shared" si="0"/>
        <v>#REF!</v>
      </c>
      <c r="F12" s="144" t="e">
        <f>IF(E12&gt;3495,賞与源泉徴収表!$B$36%,IF(E12&lt;=68,0,VLOOKUP(E12,賞与源泉徴収表!$D$10:$F$37,3,1)%))</f>
        <v>#REF!</v>
      </c>
      <c r="G12" s="144" t="e">
        <f>IF(E12&gt;3527,賞与源泉徴収表!$B$36%,IF(E12&lt;=94,0,VLOOKUP(E12,賞与源泉徴収表!$G$10:$I$37,3,1)%))</f>
        <v>#REF!</v>
      </c>
      <c r="H12" s="144" t="e">
        <f>IF(E12&gt;3559,賞与源泉徴収表!$B$36%,IF(E12&lt;=133,0,VLOOKUP(E12,賞与源泉徴収表!$J$10:$L$37,3,1)%))</f>
        <v>#REF!</v>
      </c>
      <c r="I12" s="144" t="e">
        <f>IF(E12&gt;3590,賞与源泉徴収表!$B$36%,IF(E12&lt;=171,0,VLOOKUP(E12,賞与源泉徴収表!$M$10:$O$37,3,1)%))</f>
        <v>#REF!</v>
      </c>
      <c r="J12" s="144" t="e">
        <f>IF(E12&gt;3622,賞与源泉徴収表!$B$36%,IF(E12&lt;=210,0,VLOOKUP(E12,賞与源泉徴収表!$P$10:$R$37,3,1)%))</f>
        <v>#REF!</v>
      </c>
      <c r="K12" s="144" t="e">
        <f>IF(E12&gt;3654,賞与源泉徴収表!$B$36%,IF(E12&lt;=243,0,VLOOKUP(E12,賞与源泉徴収表!$S$10:$U$37,3,1)%))</f>
        <v>#REF!</v>
      </c>
      <c r="L12" s="144" t="e">
        <f>IF(E12&gt;3685,賞与源泉徴収表!$B$36%,IF(E12&lt;=275,0,VLOOKUP(E12,賞与源泉徴収表!$V$10:$X$37,3,1)%))</f>
        <v>#REF!</v>
      </c>
      <c r="M12" s="144" t="e">
        <f>IF(E12&gt;3717,賞与源泉徴収表!$B$36%,IF(E12&lt;=308,0,VLOOKUP(E12,賞与源泉徴収表!$Y$10:$AA$37,3,1)%))</f>
        <v>#REF!</v>
      </c>
      <c r="N12" s="144" t="e">
        <f>IF(E12&gt;1118,賞与源泉徴収表!$B$37%,IF(E12&gt;524,賞与源泉徴収表!$B$33%,IF(E12&gt;293,賞与源泉徴収表!$B$29%,IF(E12&gt;222,賞与源泉徴収表!$B$23%,賞与源泉徴収表!$B$16%))))</f>
        <v>#REF!</v>
      </c>
    </row>
    <row r="13" spans="1:14">
      <c r="A13" s="135">
        <v>11</v>
      </c>
      <c r="B13" s="144" t="e">
        <f>[3]社員情報!B13</f>
        <v>#REF!</v>
      </c>
      <c r="C13" s="144" t="e">
        <f>[3]社員情報!C13</f>
        <v>#REF!</v>
      </c>
      <c r="D13" s="145" t="e">
        <f>[4]賞与計算!N$19</f>
        <v>#REF!</v>
      </c>
      <c r="E13" s="145" t="e">
        <f t="shared" si="0"/>
        <v>#REF!</v>
      </c>
      <c r="F13" s="144" t="e">
        <f>IF(E13&gt;3495,賞与源泉徴収表!$B$36%,IF(E13&lt;=68,0,VLOOKUP(E13,賞与源泉徴収表!$D$10:$F$37,3,1)%))</f>
        <v>#REF!</v>
      </c>
      <c r="G13" s="144" t="e">
        <f>IF(E13&gt;3527,賞与源泉徴収表!$B$36%,IF(E13&lt;=94,0,VLOOKUP(E13,賞与源泉徴収表!$G$10:$I$37,3,1)%))</f>
        <v>#REF!</v>
      </c>
      <c r="H13" s="144" t="e">
        <f>IF(E13&gt;3559,賞与源泉徴収表!$B$36%,IF(E13&lt;=133,0,VLOOKUP(E13,賞与源泉徴収表!$J$10:$L$37,3,1)%))</f>
        <v>#REF!</v>
      </c>
      <c r="I13" s="144" t="e">
        <f>IF(E13&gt;3590,賞与源泉徴収表!$B$36%,IF(E13&lt;=171,0,VLOOKUP(E13,賞与源泉徴収表!$M$10:$O$37,3,1)%))</f>
        <v>#REF!</v>
      </c>
      <c r="J13" s="144" t="e">
        <f>IF(E13&gt;3622,賞与源泉徴収表!$B$36%,IF(E13&lt;=210,0,VLOOKUP(E13,賞与源泉徴収表!$P$10:$R$37,3,1)%))</f>
        <v>#REF!</v>
      </c>
      <c r="K13" s="144" t="e">
        <f>IF(E13&gt;3654,賞与源泉徴収表!$B$36%,IF(E13&lt;=243,0,VLOOKUP(E13,賞与源泉徴収表!$S$10:$U$37,3,1)%))</f>
        <v>#REF!</v>
      </c>
      <c r="L13" s="144" t="e">
        <f>IF(E13&gt;3685,賞与源泉徴収表!$B$36%,IF(E13&lt;=275,0,VLOOKUP(E13,賞与源泉徴収表!$V$10:$X$37,3,1)%))</f>
        <v>#REF!</v>
      </c>
      <c r="M13" s="144" t="e">
        <f>IF(E13&gt;3717,賞与源泉徴収表!$B$36%,IF(E13&lt;=308,0,VLOOKUP(E13,賞与源泉徴収表!$Y$10:$AA$37,3,1)%))</f>
        <v>#REF!</v>
      </c>
      <c r="N13" s="144" t="e">
        <f>IF(E13&gt;1118,賞与源泉徴収表!$B$37%,IF(E13&gt;524,賞与源泉徴収表!$B$33%,IF(E13&gt;293,賞与源泉徴収表!$B$29%,IF(E13&gt;222,賞与源泉徴収表!$B$23%,賞与源泉徴収表!$B$16%))))</f>
        <v>#REF!</v>
      </c>
    </row>
    <row r="14" spans="1:14">
      <c r="A14" s="135">
        <v>12</v>
      </c>
      <c r="B14" s="144" t="e">
        <f>[3]社員情報!B14</f>
        <v>#REF!</v>
      </c>
      <c r="C14" s="144" t="e">
        <f>[3]社員情報!C14</f>
        <v>#REF!</v>
      </c>
      <c r="D14" s="145" t="e">
        <f>[4]賞与計算!O$19</f>
        <v>#REF!</v>
      </c>
      <c r="E14" s="145" t="e">
        <f t="shared" si="0"/>
        <v>#REF!</v>
      </c>
      <c r="F14" s="144" t="e">
        <f>IF(E14&gt;3495,賞与源泉徴収表!$B$36%,IF(E14&lt;=68,0,VLOOKUP(E14,賞与源泉徴収表!$D$10:$F$37,3,1)%))</f>
        <v>#REF!</v>
      </c>
      <c r="G14" s="144" t="e">
        <f>IF(E14&gt;3527,賞与源泉徴収表!$B$36%,IF(E14&lt;=94,0,VLOOKUP(E14,賞与源泉徴収表!$G$10:$I$37,3,1)%))</f>
        <v>#REF!</v>
      </c>
      <c r="H14" s="144" t="e">
        <f>IF(E14&gt;3559,賞与源泉徴収表!$B$36%,IF(E14&lt;=133,0,VLOOKUP(E14,賞与源泉徴収表!$J$10:$L$37,3,1)%))</f>
        <v>#REF!</v>
      </c>
      <c r="I14" s="144" t="e">
        <f>IF(E14&gt;3590,賞与源泉徴収表!$B$36%,IF(E14&lt;=171,0,VLOOKUP(E14,賞与源泉徴収表!$M$10:$O$37,3,1)%))</f>
        <v>#REF!</v>
      </c>
      <c r="J14" s="144" t="e">
        <f>IF(E14&gt;3622,賞与源泉徴収表!$B$36%,IF(E14&lt;=210,0,VLOOKUP(E14,賞与源泉徴収表!$P$10:$R$37,3,1)%))</f>
        <v>#REF!</v>
      </c>
      <c r="K14" s="144" t="e">
        <f>IF(E14&gt;3654,賞与源泉徴収表!$B$36%,IF(E14&lt;=243,0,VLOOKUP(E14,賞与源泉徴収表!$S$10:$U$37,3,1)%))</f>
        <v>#REF!</v>
      </c>
      <c r="L14" s="144" t="e">
        <f>IF(E14&gt;3685,賞与源泉徴収表!$B$36%,IF(E14&lt;=275,0,VLOOKUP(E14,賞与源泉徴収表!$V$10:$X$37,3,1)%))</f>
        <v>#REF!</v>
      </c>
      <c r="M14" s="144" t="e">
        <f>IF(E14&gt;3717,賞与源泉徴収表!$B$36%,IF(E14&lt;=308,0,VLOOKUP(E14,賞与源泉徴収表!$Y$10:$AA$37,3,1)%))</f>
        <v>#REF!</v>
      </c>
      <c r="N14" s="144" t="e">
        <f>IF(E14&gt;1118,賞与源泉徴収表!$B$37%,IF(E14&gt;524,賞与源泉徴収表!$B$33%,IF(E14&gt;293,賞与源泉徴収表!$B$29%,IF(E14&gt;222,賞与源泉徴収表!$B$23%,賞与源泉徴収表!$B$16%))))</f>
        <v>#REF!</v>
      </c>
    </row>
    <row r="15" spans="1:14">
      <c r="A15" s="135">
        <v>13</v>
      </c>
      <c r="B15" s="144" t="e">
        <f>[3]社員情報!B15</f>
        <v>#REF!</v>
      </c>
      <c r="C15" s="144" t="e">
        <f>[3]社員情報!C15</f>
        <v>#REF!</v>
      </c>
      <c r="D15" s="145" t="e">
        <f>[4]賞与計算!P$19</f>
        <v>#REF!</v>
      </c>
      <c r="E15" s="145" t="e">
        <f t="shared" si="0"/>
        <v>#REF!</v>
      </c>
      <c r="F15" s="144" t="e">
        <f>IF(E15&gt;3495,賞与源泉徴収表!$B$36%,IF(E15&lt;=68,0,VLOOKUP(E15,賞与源泉徴収表!$D$10:$F$37,3,1)%))</f>
        <v>#REF!</v>
      </c>
      <c r="G15" s="144" t="e">
        <f>IF(E15&gt;3527,賞与源泉徴収表!$B$36%,IF(E15&lt;=94,0,VLOOKUP(E15,賞与源泉徴収表!$G$10:$I$37,3,1)%))</f>
        <v>#REF!</v>
      </c>
      <c r="H15" s="144" t="e">
        <f>IF(E15&gt;3559,賞与源泉徴収表!$B$36%,IF(E15&lt;=133,0,VLOOKUP(E15,賞与源泉徴収表!$J$10:$L$37,3,1)%))</f>
        <v>#REF!</v>
      </c>
      <c r="I15" s="144" t="e">
        <f>IF(E15&gt;3590,賞与源泉徴収表!$B$36%,IF(E15&lt;=171,0,VLOOKUP(E15,賞与源泉徴収表!$M$10:$O$37,3,1)%))</f>
        <v>#REF!</v>
      </c>
      <c r="J15" s="144" t="e">
        <f>IF(E15&gt;3622,賞与源泉徴収表!$B$36%,IF(E15&lt;=210,0,VLOOKUP(E15,賞与源泉徴収表!$P$10:$R$37,3,1)%))</f>
        <v>#REF!</v>
      </c>
      <c r="K15" s="144" t="e">
        <f>IF(E15&gt;3654,賞与源泉徴収表!$B$36%,IF(E15&lt;=243,0,VLOOKUP(E15,賞与源泉徴収表!$S$10:$U$37,3,1)%))</f>
        <v>#REF!</v>
      </c>
      <c r="L15" s="144" t="e">
        <f>IF(E15&gt;3685,賞与源泉徴収表!$B$36%,IF(E15&lt;=275,0,VLOOKUP(E15,賞与源泉徴収表!$V$10:$X$37,3,1)%))</f>
        <v>#REF!</v>
      </c>
      <c r="M15" s="144" t="e">
        <f>IF(E15&gt;3717,賞与源泉徴収表!$B$36%,IF(E15&lt;=308,0,VLOOKUP(E15,賞与源泉徴収表!$Y$10:$AA$37,3,1)%))</f>
        <v>#REF!</v>
      </c>
      <c r="N15" s="144" t="e">
        <f>IF(E15&gt;1118,賞与源泉徴収表!$B$37%,IF(E15&gt;524,賞与源泉徴収表!$B$33%,IF(E15&gt;293,賞与源泉徴収表!$B$29%,IF(E15&gt;222,賞与源泉徴収表!$B$23%,賞与源泉徴収表!$B$16%))))</f>
        <v>#REF!</v>
      </c>
    </row>
    <row r="16" spans="1:14">
      <c r="A16" s="135">
        <v>14</v>
      </c>
      <c r="B16" s="144" t="e">
        <f>[3]社員情報!B16</f>
        <v>#REF!</v>
      </c>
      <c r="C16" s="144" t="e">
        <f>[3]社員情報!C16</f>
        <v>#REF!</v>
      </c>
      <c r="D16" s="145" t="e">
        <f>[4]賞与計算!Q$19</f>
        <v>#REF!</v>
      </c>
      <c r="E16" s="145" t="e">
        <f t="shared" si="0"/>
        <v>#REF!</v>
      </c>
      <c r="F16" s="144" t="e">
        <f>IF(E16&gt;3495,賞与源泉徴収表!$B$36%,IF(E16&lt;=68,0,VLOOKUP(E16,賞与源泉徴収表!$D$10:$F$37,3,1)%))</f>
        <v>#REF!</v>
      </c>
      <c r="G16" s="144" t="e">
        <f>IF(E16&gt;3527,賞与源泉徴収表!$B$36%,IF(E16&lt;=94,0,VLOOKUP(E16,賞与源泉徴収表!$G$10:$I$37,3,1)%))</f>
        <v>#REF!</v>
      </c>
      <c r="H16" s="144" t="e">
        <f>IF(E16&gt;3559,賞与源泉徴収表!$B$36%,IF(E16&lt;=133,0,VLOOKUP(E16,賞与源泉徴収表!$J$10:$L$37,3,1)%))</f>
        <v>#REF!</v>
      </c>
      <c r="I16" s="144" t="e">
        <f>IF(E16&gt;3590,賞与源泉徴収表!$B$36%,IF(E16&lt;=171,0,VLOOKUP(E16,賞与源泉徴収表!$M$10:$O$37,3,1)%))</f>
        <v>#REF!</v>
      </c>
      <c r="J16" s="144" t="e">
        <f>IF(E16&gt;3622,賞与源泉徴収表!$B$36%,IF(E16&lt;=210,0,VLOOKUP(E16,賞与源泉徴収表!$P$10:$R$37,3,1)%))</f>
        <v>#REF!</v>
      </c>
      <c r="K16" s="144" t="e">
        <f>IF(E16&gt;3654,賞与源泉徴収表!$B$36%,IF(E16&lt;=243,0,VLOOKUP(E16,賞与源泉徴収表!$S$10:$U$37,3,1)%))</f>
        <v>#REF!</v>
      </c>
      <c r="L16" s="144" t="e">
        <f>IF(E16&gt;3685,賞与源泉徴収表!$B$36%,IF(E16&lt;=275,0,VLOOKUP(E16,賞与源泉徴収表!$V$10:$X$37,3,1)%))</f>
        <v>#REF!</v>
      </c>
      <c r="M16" s="144" t="e">
        <f>IF(E16&gt;3717,賞与源泉徴収表!$B$36%,IF(E16&lt;=308,0,VLOOKUP(E16,賞与源泉徴収表!$Y$10:$AA$37,3,1)%))</f>
        <v>#REF!</v>
      </c>
      <c r="N16" s="144" t="e">
        <f>IF(E16&gt;1118,賞与源泉徴収表!$B$37%,IF(E16&gt;524,賞与源泉徴収表!$B$33%,IF(E16&gt;293,賞与源泉徴収表!$B$29%,IF(E16&gt;222,賞与源泉徴収表!$B$23%,賞与源泉徴収表!$B$16%))))</f>
        <v>#REF!</v>
      </c>
    </row>
    <row r="17" spans="1:19">
      <c r="A17" s="135">
        <v>15</v>
      </c>
      <c r="B17" s="144" t="e">
        <f>[3]社員情報!B17</f>
        <v>#REF!</v>
      </c>
      <c r="C17" s="144" t="e">
        <f>[3]社員情報!C17</f>
        <v>#REF!</v>
      </c>
      <c r="D17" s="145" t="e">
        <f>[4]賞与計算!R$19</f>
        <v>#REF!</v>
      </c>
      <c r="E17" s="145" t="e">
        <f t="shared" si="0"/>
        <v>#REF!</v>
      </c>
      <c r="F17" s="144" t="e">
        <f>IF(E17&gt;3495,賞与源泉徴収表!$B$36%,IF(E17&lt;=68,0,VLOOKUP(E17,賞与源泉徴収表!$D$10:$F$37,3,1)%))</f>
        <v>#REF!</v>
      </c>
      <c r="G17" s="144" t="e">
        <f>IF(E17&gt;3527,賞与源泉徴収表!$B$36%,IF(E17&lt;=94,0,VLOOKUP(E17,賞与源泉徴収表!$G$10:$I$37,3,1)%))</f>
        <v>#REF!</v>
      </c>
      <c r="H17" s="144" t="e">
        <f>IF(E17&gt;3559,賞与源泉徴収表!$B$36%,IF(E17&lt;=133,0,VLOOKUP(E17,賞与源泉徴収表!$J$10:$L$37,3,1)%))</f>
        <v>#REF!</v>
      </c>
      <c r="I17" s="144" t="e">
        <f>IF(E17&gt;3590,賞与源泉徴収表!$B$36%,IF(E17&lt;=171,0,VLOOKUP(E17,賞与源泉徴収表!$M$10:$O$37,3,1)%))</f>
        <v>#REF!</v>
      </c>
      <c r="J17" s="144" t="e">
        <f>IF(E17&gt;3622,賞与源泉徴収表!$B$36%,IF(E17&lt;=210,0,VLOOKUP(E17,賞与源泉徴収表!$P$10:$R$37,3,1)%))</f>
        <v>#REF!</v>
      </c>
      <c r="K17" s="144" t="e">
        <f>IF(E17&gt;3654,賞与源泉徴収表!$B$36%,IF(E17&lt;=243,0,VLOOKUP(E17,賞与源泉徴収表!$S$10:$U$37,3,1)%))</f>
        <v>#REF!</v>
      </c>
      <c r="L17" s="144" t="e">
        <f>IF(E17&gt;3685,賞与源泉徴収表!$B$36%,IF(E17&lt;=275,0,VLOOKUP(E17,賞与源泉徴収表!$V$10:$X$37,3,1)%))</f>
        <v>#REF!</v>
      </c>
      <c r="M17" s="144" t="e">
        <f>IF(E17&gt;3717,賞与源泉徴収表!$B$36%,IF(E17&lt;=308,0,VLOOKUP(E17,賞与源泉徴収表!$Y$10:$AA$37,3,1)%))</f>
        <v>#REF!</v>
      </c>
      <c r="N17" s="144" t="e">
        <f>IF(E17&gt;1118,賞与源泉徴収表!$B$37%,IF(E17&gt;524,賞与源泉徴収表!$B$33%,IF(E17&gt;293,賞与源泉徴収表!$B$29%,IF(E17&gt;222,賞与源泉徴収表!$B$23%,賞与源泉徴収表!$B$16%))))</f>
        <v>#REF!</v>
      </c>
    </row>
    <row r="18" spans="1:19">
      <c r="A18" s="135">
        <v>16</v>
      </c>
      <c r="B18" s="144" t="e">
        <f>[3]社員情報!B18</f>
        <v>#REF!</v>
      </c>
      <c r="C18" s="144" t="e">
        <f>[3]社員情報!C18</f>
        <v>#REF!</v>
      </c>
      <c r="D18" s="145" t="e">
        <f>[4]賞与計算!S$19</f>
        <v>#REF!</v>
      </c>
      <c r="E18" s="145" t="e">
        <f t="shared" si="0"/>
        <v>#REF!</v>
      </c>
      <c r="F18" s="144" t="e">
        <f>IF(E18&gt;3495,賞与源泉徴収表!$B$36%,IF(E18&lt;=68,0,VLOOKUP(E18,賞与源泉徴収表!$D$10:$F$37,3,1)%))</f>
        <v>#REF!</v>
      </c>
      <c r="G18" s="144" t="e">
        <f>IF(E18&gt;3527,賞与源泉徴収表!$B$36%,IF(E18&lt;=94,0,VLOOKUP(E18,賞与源泉徴収表!$G$10:$I$37,3,1)%))</f>
        <v>#REF!</v>
      </c>
      <c r="H18" s="144" t="e">
        <f>IF(E18&gt;3559,賞与源泉徴収表!$B$36%,IF(E18&lt;=133,0,VLOOKUP(E18,賞与源泉徴収表!$J$10:$L$37,3,1)%))</f>
        <v>#REF!</v>
      </c>
      <c r="I18" s="144" t="e">
        <f>IF(E18&gt;3590,賞与源泉徴収表!$B$36%,IF(E18&lt;=171,0,VLOOKUP(E18,賞与源泉徴収表!$M$10:$O$37,3,1)%))</f>
        <v>#REF!</v>
      </c>
      <c r="J18" s="144" t="e">
        <f>IF(E18&gt;3622,賞与源泉徴収表!$B$36%,IF(E18&lt;=210,0,VLOOKUP(E18,賞与源泉徴収表!$P$10:$R$37,3,1)%))</f>
        <v>#REF!</v>
      </c>
      <c r="K18" s="144" t="e">
        <f>IF(E18&gt;3654,賞与源泉徴収表!$B$36%,IF(E18&lt;=243,0,VLOOKUP(E18,賞与源泉徴収表!$S$10:$U$37,3,1)%))</f>
        <v>#REF!</v>
      </c>
      <c r="L18" s="144" t="e">
        <f>IF(E18&gt;3685,賞与源泉徴収表!$B$36%,IF(E18&lt;=275,0,VLOOKUP(E18,賞与源泉徴収表!$V$10:$X$37,3,1)%))</f>
        <v>#REF!</v>
      </c>
      <c r="M18" s="144" t="e">
        <f>IF(E18&gt;3717,賞与源泉徴収表!$B$36%,IF(E18&lt;=308,0,VLOOKUP(E18,賞与源泉徴収表!$Y$10:$AA$37,3,1)%))</f>
        <v>#REF!</v>
      </c>
      <c r="N18" s="144" t="e">
        <f>IF(E18&gt;1118,賞与源泉徴収表!$B$37%,IF(E18&gt;524,賞与源泉徴収表!$B$33%,IF(E18&gt;293,賞与源泉徴収表!$B$29%,IF(E18&gt;222,賞与源泉徴収表!$B$23%,賞与源泉徴収表!$B$16%))))</f>
        <v>#REF!</v>
      </c>
    </row>
    <row r="19" spans="1:19">
      <c r="A19" s="135">
        <v>17</v>
      </c>
      <c r="B19" s="144" t="e">
        <f>[3]社員情報!B19</f>
        <v>#REF!</v>
      </c>
      <c r="C19" s="144" t="e">
        <f>[3]社員情報!C19</f>
        <v>#REF!</v>
      </c>
      <c r="D19" s="145" t="e">
        <f>[4]賞与計算!T$19</f>
        <v>#REF!</v>
      </c>
      <c r="E19" s="145" t="e">
        <f t="shared" si="0"/>
        <v>#REF!</v>
      </c>
      <c r="F19" s="144" t="e">
        <f>IF(E19&gt;3495,賞与源泉徴収表!$B$36%,IF(E19&lt;=68,0,VLOOKUP(E19,賞与源泉徴収表!$D$10:$F$37,3,1)%))</f>
        <v>#REF!</v>
      </c>
      <c r="G19" s="144" t="e">
        <f>IF(E19&gt;3527,賞与源泉徴収表!$B$36%,IF(E19&lt;=94,0,VLOOKUP(E19,賞与源泉徴収表!$G$10:$I$37,3,1)%))</f>
        <v>#REF!</v>
      </c>
      <c r="H19" s="144" t="e">
        <f>IF(E19&gt;3559,賞与源泉徴収表!$B$36%,IF(E19&lt;=133,0,VLOOKUP(E19,賞与源泉徴収表!$J$10:$L$37,3,1)%))</f>
        <v>#REF!</v>
      </c>
      <c r="I19" s="144" t="e">
        <f>IF(E19&gt;3590,賞与源泉徴収表!$B$36%,IF(E19&lt;=171,0,VLOOKUP(E19,賞与源泉徴収表!$M$10:$O$37,3,1)%))</f>
        <v>#REF!</v>
      </c>
      <c r="J19" s="144" t="e">
        <f>IF(E19&gt;3622,賞与源泉徴収表!$B$36%,IF(E19&lt;=210,0,VLOOKUP(E19,賞与源泉徴収表!$P$10:$R$37,3,1)%))</f>
        <v>#REF!</v>
      </c>
      <c r="K19" s="144" t="e">
        <f>IF(E19&gt;3654,賞与源泉徴収表!$B$36%,IF(E19&lt;=243,0,VLOOKUP(E19,賞与源泉徴収表!$S$10:$U$37,3,1)%))</f>
        <v>#REF!</v>
      </c>
      <c r="L19" s="144" t="e">
        <f>IF(E19&gt;3685,賞与源泉徴収表!$B$36%,IF(E19&lt;=275,0,VLOOKUP(E19,賞与源泉徴収表!$V$10:$X$37,3,1)%))</f>
        <v>#REF!</v>
      </c>
      <c r="M19" s="144" t="e">
        <f>IF(E19&gt;3717,賞与源泉徴収表!$B$36%,IF(E19&lt;=308,0,VLOOKUP(E19,賞与源泉徴収表!$Y$10:$AA$37,3,1)%))</f>
        <v>#REF!</v>
      </c>
      <c r="N19" s="144" t="e">
        <f>IF(E19&gt;1118,賞与源泉徴収表!$B$37%,IF(E19&gt;524,賞与源泉徴収表!$B$33%,IF(E19&gt;293,賞与源泉徴収表!$B$29%,IF(E19&gt;222,賞与源泉徴収表!$B$23%,賞与源泉徴収表!$B$16%))))</f>
        <v>#REF!</v>
      </c>
    </row>
    <row r="20" spans="1:19">
      <c r="A20" s="135">
        <v>18</v>
      </c>
      <c r="B20" s="144" t="e">
        <f>[3]社員情報!B20</f>
        <v>#REF!</v>
      </c>
      <c r="C20" s="144" t="e">
        <f>[3]社員情報!C20</f>
        <v>#REF!</v>
      </c>
      <c r="D20" s="145" t="e">
        <f>[4]賞与計算!U$19</f>
        <v>#REF!</v>
      </c>
      <c r="E20" s="145" t="e">
        <f t="shared" si="0"/>
        <v>#REF!</v>
      </c>
      <c r="F20" s="144" t="e">
        <f>IF(E20&gt;3495,賞与源泉徴収表!$B$36%,IF(E20&lt;=68,0,VLOOKUP(E20,賞与源泉徴収表!$D$10:$F$37,3,1)%))</f>
        <v>#REF!</v>
      </c>
      <c r="G20" s="144" t="e">
        <f>IF(E20&gt;3527,賞与源泉徴収表!$B$36%,IF(E20&lt;=94,0,VLOOKUP(E20,賞与源泉徴収表!$G$10:$I$37,3,1)%))</f>
        <v>#REF!</v>
      </c>
      <c r="H20" s="144" t="e">
        <f>IF(E20&gt;3559,賞与源泉徴収表!$B$36%,IF(E20&lt;=133,0,VLOOKUP(E20,賞与源泉徴収表!$J$10:$L$37,3,1)%))</f>
        <v>#REF!</v>
      </c>
      <c r="I20" s="144" t="e">
        <f>IF(E20&gt;3590,賞与源泉徴収表!$B$36%,IF(E20&lt;=171,0,VLOOKUP(E20,賞与源泉徴収表!$M$10:$O$37,3,1)%))</f>
        <v>#REF!</v>
      </c>
      <c r="J20" s="144" t="e">
        <f>IF(E20&gt;3622,賞与源泉徴収表!$B$36%,IF(E20&lt;=210,0,VLOOKUP(E20,賞与源泉徴収表!$P$10:$R$37,3,1)%))</f>
        <v>#REF!</v>
      </c>
      <c r="K20" s="144" t="e">
        <f>IF(E20&gt;3654,賞与源泉徴収表!$B$36%,IF(E20&lt;=243,0,VLOOKUP(E20,賞与源泉徴収表!$S$10:$U$37,3,1)%))</f>
        <v>#REF!</v>
      </c>
      <c r="L20" s="144" t="e">
        <f>IF(E20&gt;3685,賞与源泉徴収表!$B$36%,IF(E20&lt;=275,0,VLOOKUP(E20,賞与源泉徴収表!$V$10:$X$37,3,1)%))</f>
        <v>#REF!</v>
      </c>
      <c r="M20" s="144" t="e">
        <f>IF(E20&gt;3717,賞与源泉徴収表!$B$36%,IF(E20&lt;=308,0,VLOOKUP(E20,賞与源泉徴収表!$Y$10:$AA$37,3,1)%))</f>
        <v>#REF!</v>
      </c>
      <c r="N20" s="144" t="e">
        <f>IF(E20&gt;1118,賞与源泉徴収表!$B$37%,IF(E20&gt;524,賞与源泉徴収表!$B$33%,IF(E20&gt;293,賞与源泉徴収表!$B$29%,IF(E20&gt;222,賞与源泉徴収表!$B$23%,賞与源泉徴収表!$B$16%))))</f>
        <v>#REF!</v>
      </c>
    </row>
    <row r="21" spans="1:19">
      <c r="A21" s="135">
        <v>19</v>
      </c>
      <c r="B21" s="144" t="e">
        <f>[3]社員情報!B21</f>
        <v>#REF!</v>
      </c>
      <c r="C21" s="144" t="e">
        <f>[3]社員情報!C21</f>
        <v>#REF!</v>
      </c>
      <c r="D21" s="145" t="e">
        <f>[4]賞与計算!V$19</f>
        <v>#REF!</v>
      </c>
      <c r="E21" s="145" t="e">
        <f t="shared" si="0"/>
        <v>#REF!</v>
      </c>
      <c r="F21" s="144" t="e">
        <f>IF(E21&gt;3495,賞与源泉徴収表!$B$36%,IF(E21&lt;=68,0,VLOOKUP(E21,賞与源泉徴収表!$D$10:$F$37,3,1)%))</f>
        <v>#REF!</v>
      </c>
      <c r="G21" s="144" t="e">
        <f>IF(E21&gt;3527,賞与源泉徴収表!$B$36%,IF(E21&lt;=94,0,VLOOKUP(E21,賞与源泉徴収表!$G$10:$I$37,3,1)%))</f>
        <v>#REF!</v>
      </c>
      <c r="H21" s="144" t="e">
        <f>IF(E21&gt;3559,賞与源泉徴収表!$B$36%,IF(E21&lt;=133,0,VLOOKUP(E21,賞与源泉徴収表!$J$10:$L$37,3,1)%))</f>
        <v>#REF!</v>
      </c>
      <c r="I21" s="144" t="e">
        <f>IF(E21&gt;3590,賞与源泉徴収表!$B$36%,IF(E21&lt;=171,0,VLOOKUP(E21,賞与源泉徴収表!$M$10:$O$37,3,1)%))</f>
        <v>#REF!</v>
      </c>
      <c r="J21" s="144" t="e">
        <f>IF(E21&gt;3622,賞与源泉徴収表!$B$36%,IF(E21&lt;=210,0,VLOOKUP(E21,賞与源泉徴収表!$P$10:$R$37,3,1)%))</f>
        <v>#REF!</v>
      </c>
      <c r="K21" s="144" t="e">
        <f>IF(E21&gt;3654,賞与源泉徴収表!$B$36%,IF(E21&lt;=243,0,VLOOKUP(E21,賞与源泉徴収表!$S$10:$U$37,3,1)%))</f>
        <v>#REF!</v>
      </c>
      <c r="L21" s="144" t="e">
        <f>IF(E21&gt;3685,賞与源泉徴収表!$B$36%,IF(E21&lt;=275,0,VLOOKUP(E21,賞与源泉徴収表!$V$10:$X$37,3,1)%))</f>
        <v>#REF!</v>
      </c>
      <c r="M21" s="144" t="e">
        <f>IF(E21&gt;3717,賞与源泉徴収表!$B$36%,IF(E21&lt;=308,0,VLOOKUP(E21,賞与源泉徴収表!$Y$10:$AA$37,3,1)%))</f>
        <v>#REF!</v>
      </c>
      <c r="N21" s="144" t="e">
        <f>IF(E21&gt;1118,賞与源泉徴収表!$B$37%,IF(E21&gt;524,賞与源泉徴収表!$B$33%,IF(E21&gt;293,賞与源泉徴収表!$B$29%,IF(E21&gt;222,賞与源泉徴収表!$B$23%,賞与源泉徴収表!$B$16%))))</f>
        <v>#REF!</v>
      </c>
    </row>
    <row r="22" spans="1:19">
      <c r="A22" s="135">
        <v>20</v>
      </c>
      <c r="B22" s="144" t="e">
        <f>[3]社員情報!B22</f>
        <v>#REF!</v>
      </c>
      <c r="C22" s="144" t="e">
        <f>[3]社員情報!C22</f>
        <v>#REF!</v>
      </c>
      <c r="D22" s="145" t="e">
        <f>[4]賞与計算!W$19</f>
        <v>#REF!</v>
      </c>
      <c r="E22" s="145" t="e">
        <f t="shared" si="0"/>
        <v>#REF!</v>
      </c>
      <c r="F22" s="144" t="e">
        <f>IF(E22&gt;3495,賞与源泉徴収表!$B$36%,IF(E22&lt;=68,0,VLOOKUP(E22,賞与源泉徴収表!$D$10:$F$37,3,1)%))</f>
        <v>#REF!</v>
      </c>
      <c r="G22" s="144" t="e">
        <f>IF(E22&gt;3527,賞与源泉徴収表!$B$36%,IF(E22&lt;=94,0,VLOOKUP(E22,賞与源泉徴収表!$G$10:$I$37,3,1)%))</f>
        <v>#REF!</v>
      </c>
      <c r="H22" s="144" t="e">
        <f>IF(E22&gt;3559,賞与源泉徴収表!$B$36%,IF(E22&lt;=133,0,VLOOKUP(E22,賞与源泉徴収表!$J$10:$L$37,3,1)%))</f>
        <v>#REF!</v>
      </c>
      <c r="I22" s="144" t="e">
        <f>IF(E22&gt;3590,賞与源泉徴収表!$B$36%,IF(E22&lt;=171,0,VLOOKUP(E22,賞与源泉徴収表!$M$10:$O$37,3,1)%))</f>
        <v>#REF!</v>
      </c>
      <c r="J22" s="144" t="e">
        <f>IF(E22&gt;3622,賞与源泉徴収表!$B$36%,IF(E22&lt;=210,0,VLOOKUP(E22,賞与源泉徴収表!$P$10:$R$37,3,1)%))</f>
        <v>#REF!</v>
      </c>
      <c r="K22" s="144" t="e">
        <f>IF(E22&gt;3654,賞与源泉徴収表!$B$36%,IF(E22&lt;=243,0,VLOOKUP(E22,賞与源泉徴収表!$S$10:$U$37,3,1)%))</f>
        <v>#REF!</v>
      </c>
      <c r="L22" s="144" t="e">
        <f>IF(E22&gt;3685,賞与源泉徴収表!$B$36%,IF(E22&lt;=275,0,VLOOKUP(E22,賞与源泉徴収表!$V$10:$X$37,3,1)%))</f>
        <v>#REF!</v>
      </c>
      <c r="M22" s="144" t="e">
        <f>IF(E22&gt;3717,賞与源泉徴収表!$B$36%,IF(E22&lt;=308,0,VLOOKUP(E22,賞与源泉徴収表!$Y$10:$AA$37,3,1)%))</f>
        <v>#REF!</v>
      </c>
      <c r="N22" s="144" t="e">
        <f>IF(E22&gt;1118,賞与源泉徴収表!$B$37%,IF(E22&gt;524,賞与源泉徴収表!$B$33%,IF(E22&gt;293,賞与源泉徴収表!$B$29%,IF(E22&gt;222,賞与源泉徴収表!$B$23%,賞与源泉徴収表!$B$16%))))</f>
        <v>#REF!</v>
      </c>
    </row>
    <row r="23" spans="1:19">
      <c r="A23" s="135">
        <v>21</v>
      </c>
      <c r="B23" s="144" t="e">
        <f>[3]社員情報!B23</f>
        <v>#REF!</v>
      </c>
      <c r="C23" s="144" t="e">
        <f>[3]社員情報!C23</f>
        <v>#REF!</v>
      </c>
      <c r="D23" s="145" t="e">
        <f>[4]賞与計算!X$19</f>
        <v>#REF!</v>
      </c>
      <c r="E23" s="145" t="e">
        <f t="shared" si="0"/>
        <v>#REF!</v>
      </c>
      <c r="F23" s="144" t="e">
        <f>IF(E23&gt;3495,賞与源泉徴収表!$B$36%,IF(E23&lt;=68,0,VLOOKUP(E23,賞与源泉徴収表!$D$10:$F$37,3,1)%))</f>
        <v>#REF!</v>
      </c>
      <c r="G23" s="144" t="e">
        <f>IF(E23&gt;3527,賞与源泉徴収表!$B$36%,IF(E23&lt;=94,0,VLOOKUP(E23,賞与源泉徴収表!$G$10:$I$37,3,1)%))</f>
        <v>#REF!</v>
      </c>
      <c r="H23" s="144" t="e">
        <f>IF(E23&gt;3559,賞与源泉徴収表!$B$36%,IF(E23&lt;=133,0,VLOOKUP(E23,賞与源泉徴収表!$J$10:$L$37,3,1)%))</f>
        <v>#REF!</v>
      </c>
      <c r="I23" s="144" t="e">
        <f>IF(E23&gt;3590,賞与源泉徴収表!$B$36%,IF(E23&lt;=171,0,VLOOKUP(E23,賞与源泉徴収表!$M$10:$O$37,3,1)%))</f>
        <v>#REF!</v>
      </c>
      <c r="J23" s="144" t="e">
        <f>IF(E23&gt;3622,賞与源泉徴収表!$B$36%,IF(E23&lt;=210,0,VLOOKUP(E23,賞与源泉徴収表!$P$10:$R$37,3,1)%))</f>
        <v>#REF!</v>
      </c>
      <c r="K23" s="144" t="e">
        <f>IF(E23&gt;3654,賞与源泉徴収表!$B$36%,IF(E23&lt;=243,0,VLOOKUP(E23,賞与源泉徴収表!$S$10:$U$37,3,1)%))</f>
        <v>#REF!</v>
      </c>
      <c r="L23" s="144" t="e">
        <f>IF(E23&gt;3685,賞与源泉徴収表!$B$36%,IF(E23&lt;=275,0,VLOOKUP(E23,賞与源泉徴収表!$V$10:$X$37,3,1)%))</f>
        <v>#REF!</v>
      </c>
      <c r="M23" s="144" t="e">
        <f>IF(E23&gt;3717,賞与源泉徴収表!$B$36%,IF(E23&lt;=308,0,VLOOKUP(E23,賞与源泉徴収表!$Y$10:$AA$37,3,1)%))</f>
        <v>#REF!</v>
      </c>
      <c r="N23" s="144" t="e">
        <f>IF(E23&gt;1118,賞与源泉徴収表!$B$37%,IF(E23&gt;524,賞与源泉徴収表!$B$33%,IF(E23&gt;293,賞与源泉徴収表!$B$29%,IF(E23&gt;222,賞与源泉徴収表!$B$23%,賞与源泉徴収表!$B$16%))))</f>
        <v>#REF!</v>
      </c>
    </row>
    <row r="24" spans="1:19">
      <c r="A24" s="135">
        <v>22</v>
      </c>
      <c r="B24" s="144" t="e">
        <f>[3]社員情報!B24</f>
        <v>#REF!</v>
      </c>
      <c r="C24" s="144" t="e">
        <f>[3]社員情報!C24</f>
        <v>#REF!</v>
      </c>
      <c r="D24" s="145" t="e">
        <f>[4]賞与計算!Y$19</f>
        <v>#REF!</v>
      </c>
      <c r="E24" s="145" t="e">
        <f t="shared" si="0"/>
        <v>#REF!</v>
      </c>
      <c r="F24" s="144" t="e">
        <f>IF(E24&gt;3495,賞与源泉徴収表!$B$36%,IF(E24&lt;=68,0,VLOOKUP(E24,賞与源泉徴収表!$D$10:$F$37,3,1)%))</f>
        <v>#REF!</v>
      </c>
      <c r="G24" s="144" t="e">
        <f>IF(E24&gt;3527,賞与源泉徴収表!$B$36%,IF(E24&lt;=94,0,VLOOKUP(E24,賞与源泉徴収表!$G$10:$I$37,3,1)%))</f>
        <v>#REF!</v>
      </c>
      <c r="H24" s="144" t="e">
        <f>IF(E24&gt;3559,賞与源泉徴収表!$B$36%,IF(E24&lt;=133,0,VLOOKUP(E24,賞与源泉徴収表!$J$10:$L$37,3,1)%))</f>
        <v>#REF!</v>
      </c>
      <c r="I24" s="144" t="e">
        <f>IF(E24&gt;3590,賞与源泉徴収表!$B$36%,IF(E24&lt;=171,0,VLOOKUP(E24,賞与源泉徴収表!$M$10:$O$37,3,1)%))</f>
        <v>#REF!</v>
      </c>
      <c r="J24" s="144" t="e">
        <f>IF(E24&gt;3622,賞与源泉徴収表!$B$36%,IF(E24&lt;=210,0,VLOOKUP(E24,賞与源泉徴収表!$P$10:$R$37,3,1)%))</f>
        <v>#REF!</v>
      </c>
      <c r="K24" s="144" t="e">
        <f>IF(E24&gt;3654,賞与源泉徴収表!$B$36%,IF(E24&lt;=243,0,VLOOKUP(E24,賞与源泉徴収表!$S$10:$U$37,3,1)%))</f>
        <v>#REF!</v>
      </c>
      <c r="L24" s="144" t="e">
        <f>IF(E24&gt;3685,賞与源泉徴収表!$B$36%,IF(E24&lt;=275,0,VLOOKUP(E24,賞与源泉徴収表!$V$10:$X$37,3,1)%))</f>
        <v>#REF!</v>
      </c>
      <c r="M24" s="144" t="e">
        <f>IF(E24&gt;3717,賞与源泉徴収表!$B$36%,IF(E24&lt;=308,0,VLOOKUP(E24,賞与源泉徴収表!$Y$10:$AA$37,3,1)%))</f>
        <v>#REF!</v>
      </c>
      <c r="N24" s="144" t="e">
        <f>IF(E24&gt;1118,賞与源泉徴収表!$B$37%,IF(E24&gt;524,賞与源泉徴収表!$B$33%,IF(E24&gt;293,賞与源泉徴収表!$B$29%,IF(E24&gt;222,賞与源泉徴収表!$B$23%,賞与源泉徴収表!$B$16%))))</f>
        <v>#REF!</v>
      </c>
      <c r="O24" s="146"/>
      <c r="P24" s="146"/>
      <c r="Q24" s="146"/>
      <c r="R24" s="146"/>
      <c r="S24" s="146"/>
    </row>
    <row r="25" spans="1:19">
      <c r="A25" s="135">
        <v>23</v>
      </c>
      <c r="B25" s="144" t="e">
        <f>[3]社員情報!B25</f>
        <v>#REF!</v>
      </c>
      <c r="C25" s="144" t="e">
        <f>[3]社員情報!C25</f>
        <v>#REF!</v>
      </c>
      <c r="D25" s="145" t="e">
        <f>[4]賞与計算!Z$19</f>
        <v>#REF!</v>
      </c>
      <c r="E25" s="145" t="e">
        <f t="shared" si="0"/>
        <v>#REF!</v>
      </c>
      <c r="F25" s="144" t="e">
        <f>IF(E25&gt;3495,賞与源泉徴収表!$B$36%,IF(E25&lt;=68,0,VLOOKUP(E25,賞与源泉徴収表!$D$10:$F$37,3,1)%))</f>
        <v>#REF!</v>
      </c>
      <c r="G25" s="144" t="e">
        <f>IF(E25&gt;3527,賞与源泉徴収表!$B$36%,IF(E25&lt;=94,0,VLOOKUP(E25,賞与源泉徴収表!$G$10:$I$37,3,1)%))</f>
        <v>#REF!</v>
      </c>
      <c r="H25" s="144" t="e">
        <f>IF(E25&gt;3559,賞与源泉徴収表!$B$36%,IF(E25&lt;=133,0,VLOOKUP(E25,賞与源泉徴収表!$J$10:$L$37,3,1)%))</f>
        <v>#REF!</v>
      </c>
      <c r="I25" s="144" t="e">
        <f>IF(E25&gt;3590,賞与源泉徴収表!$B$36%,IF(E25&lt;=171,0,VLOOKUP(E25,賞与源泉徴収表!$M$10:$O$37,3,1)%))</f>
        <v>#REF!</v>
      </c>
      <c r="J25" s="144" t="e">
        <f>IF(E25&gt;3622,賞与源泉徴収表!$B$36%,IF(E25&lt;=210,0,VLOOKUP(E25,賞与源泉徴収表!$P$10:$R$37,3,1)%))</f>
        <v>#REF!</v>
      </c>
      <c r="K25" s="144" t="e">
        <f>IF(E25&gt;3654,賞与源泉徴収表!$B$36%,IF(E25&lt;=243,0,VLOOKUP(E25,賞与源泉徴収表!$S$10:$U$37,3,1)%))</f>
        <v>#REF!</v>
      </c>
      <c r="L25" s="144" t="e">
        <f>IF(E25&gt;3685,賞与源泉徴収表!$B$36%,IF(E25&lt;=275,0,VLOOKUP(E25,賞与源泉徴収表!$V$10:$X$37,3,1)%))</f>
        <v>#REF!</v>
      </c>
      <c r="M25" s="144" t="e">
        <f>IF(E25&gt;3717,賞与源泉徴収表!$B$36%,IF(E25&lt;=308,0,VLOOKUP(E25,賞与源泉徴収表!$Y$10:$AA$37,3,1)%))</f>
        <v>#REF!</v>
      </c>
      <c r="N25" s="144" t="e">
        <f>IF(E25&gt;1118,賞与源泉徴収表!$B$37%,IF(E25&gt;524,賞与源泉徴収表!$B$33%,IF(E25&gt;293,賞与源泉徴収表!$B$29%,IF(E25&gt;222,賞与源泉徴収表!$B$23%,賞与源泉徴収表!$B$16%))))</f>
        <v>#REF!</v>
      </c>
    </row>
    <row r="26" spans="1:19">
      <c r="A26" s="135">
        <v>24</v>
      </c>
      <c r="B26" s="144" t="e">
        <f>[3]社員情報!B26</f>
        <v>#REF!</v>
      </c>
      <c r="C26" s="144" t="e">
        <f>[3]社員情報!C26</f>
        <v>#REF!</v>
      </c>
      <c r="D26" s="145" t="e">
        <f>[4]賞与計算!AA$19</f>
        <v>#REF!</v>
      </c>
      <c r="E26" s="145" t="e">
        <f t="shared" si="0"/>
        <v>#REF!</v>
      </c>
      <c r="F26" s="144" t="e">
        <f>IF(E26&gt;3495,賞与源泉徴収表!$B$36%,IF(E26&lt;=68,0,VLOOKUP(E26,賞与源泉徴収表!$D$10:$F$37,3,1)%))</f>
        <v>#REF!</v>
      </c>
      <c r="G26" s="144" t="e">
        <f>IF(E26&gt;3527,賞与源泉徴収表!$B$36%,IF(E26&lt;=94,0,VLOOKUP(E26,賞与源泉徴収表!$G$10:$I$37,3,1)%))</f>
        <v>#REF!</v>
      </c>
      <c r="H26" s="144" t="e">
        <f>IF(E26&gt;3559,賞与源泉徴収表!$B$36%,IF(E26&lt;=133,0,VLOOKUP(E26,賞与源泉徴収表!$J$10:$L$37,3,1)%))</f>
        <v>#REF!</v>
      </c>
      <c r="I26" s="144" t="e">
        <f>IF(E26&gt;3590,賞与源泉徴収表!$B$36%,IF(E26&lt;=171,0,VLOOKUP(E26,賞与源泉徴収表!$M$10:$O$37,3,1)%))</f>
        <v>#REF!</v>
      </c>
      <c r="J26" s="144" t="e">
        <f>IF(E26&gt;3622,賞与源泉徴収表!$B$36%,IF(E26&lt;=210,0,VLOOKUP(E26,賞与源泉徴収表!$P$10:$R$37,3,1)%))</f>
        <v>#REF!</v>
      </c>
      <c r="K26" s="144" t="e">
        <f>IF(E26&gt;3654,賞与源泉徴収表!$B$36%,IF(E26&lt;=243,0,VLOOKUP(E26,賞与源泉徴収表!$S$10:$U$37,3,1)%))</f>
        <v>#REF!</v>
      </c>
      <c r="L26" s="144" t="e">
        <f>IF(E26&gt;3685,賞与源泉徴収表!$B$36%,IF(E26&lt;=275,0,VLOOKUP(E26,賞与源泉徴収表!$V$10:$X$37,3,1)%))</f>
        <v>#REF!</v>
      </c>
      <c r="M26" s="144" t="e">
        <f>IF(E26&gt;3717,賞与源泉徴収表!$B$36%,IF(E26&lt;=308,0,VLOOKUP(E26,賞与源泉徴収表!$Y$10:$AA$37,3,1)%))</f>
        <v>#REF!</v>
      </c>
      <c r="N26" s="144" t="e">
        <f>IF(E26&gt;1118,賞与源泉徴収表!$B$37%,IF(E26&gt;524,賞与源泉徴収表!$B$33%,IF(E26&gt;293,賞与源泉徴収表!$B$29%,IF(E26&gt;222,賞与源泉徴収表!$B$23%,賞与源泉徴収表!$B$16%))))</f>
        <v>#REF!</v>
      </c>
    </row>
    <row r="27" spans="1:19">
      <c r="A27" s="135">
        <v>25</v>
      </c>
      <c r="B27" s="144" t="e">
        <f>[3]社員情報!B27</f>
        <v>#REF!</v>
      </c>
      <c r="C27" s="144" t="e">
        <f>[3]社員情報!C27</f>
        <v>#REF!</v>
      </c>
      <c r="D27" s="145" t="e">
        <f>[4]賞与計算!AB$19</f>
        <v>#REF!</v>
      </c>
      <c r="E27" s="145" t="e">
        <f t="shared" si="0"/>
        <v>#REF!</v>
      </c>
      <c r="F27" s="144" t="e">
        <f>IF(E27&gt;3495,賞与源泉徴収表!$B$36%,IF(E27&lt;=68,0,VLOOKUP(E27,賞与源泉徴収表!$D$10:$F$37,3,1)%))</f>
        <v>#REF!</v>
      </c>
      <c r="G27" s="144" t="e">
        <f>IF(E27&gt;3527,賞与源泉徴収表!$B$36%,IF(E27&lt;=94,0,VLOOKUP(E27,賞与源泉徴収表!$G$10:$I$37,3,1)%))</f>
        <v>#REF!</v>
      </c>
      <c r="H27" s="144" t="e">
        <f>IF(E27&gt;3559,賞与源泉徴収表!$B$36%,IF(E27&lt;=133,0,VLOOKUP(E27,賞与源泉徴収表!$J$10:$L$37,3,1)%))</f>
        <v>#REF!</v>
      </c>
      <c r="I27" s="144" t="e">
        <f>IF(E27&gt;3590,賞与源泉徴収表!$B$36%,IF(E27&lt;=171,0,VLOOKUP(E27,賞与源泉徴収表!$M$10:$O$37,3,1)%))</f>
        <v>#REF!</v>
      </c>
      <c r="J27" s="144" t="e">
        <f>IF(E27&gt;3622,賞与源泉徴収表!$B$36%,IF(E27&lt;=210,0,VLOOKUP(E27,賞与源泉徴収表!$P$10:$R$37,3,1)%))</f>
        <v>#REF!</v>
      </c>
      <c r="K27" s="144" t="e">
        <f>IF(E27&gt;3654,賞与源泉徴収表!$B$36%,IF(E27&lt;=243,0,VLOOKUP(E27,賞与源泉徴収表!$S$10:$U$37,3,1)%))</f>
        <v>#REF!</v>
      </c>
      <c r="L27" s="144" t="e">
        <f>IF(E27&gt;3685,賞与源泉徴収表!$B$36%,IF(E27&lt;=275,0,VLOOKUP(E27,賞与源泉徴収表!$V$10:$X$37,3,1)%))</f>
        <v>#REF!</v>
      </c>
      <c r="M27" s="144" t="e">
        <f>IF(E27&gt;3717,賞与源泉徴収表!$B$36%,IF(E27&lt;=308,0,VLOOKUP(E27,賞与源泉徴収表!$Y$10:$AA$37,3,1)%))</f>
        <v>#REF!</v>
      </c>
      <c r="N27" s="144" t="e">
        <f>IF(E27&gt;1118,賞与源泉徴収表!$B$37%,IF(E27&gt;524,賞与源泉徴収表!$B$33%,IF(E27&gt;293,賞与源泉徴収表!$B$29%,IF(E27&gt;222,賞与源泉徴収表!$B$23%,賞与源泉徴収表!$B$16%))))</f>
        <v>#REF!</v>
      </c>
    </row>
    <row r="28" spans="1:19">
      <c r="A28" s="135">
        <v>26</v>
      </c>
      <c r="B28" s="144" t="e">
        <f>[3]社員情報!B28</f>
        <v>#REF!</v>
      </c>
      <c r="C28" s="144" t="e">
        <f>[3]社員情報!C28</f>
        <v>#REF!</v>
      </c>
      <c r="D28" s="145" t="e">
        <f>[4]賞与計算!AC$19</f>
        <v>#REF!</v>
      </c>
      <c r="E28" s="145" t="e">
        <f t="shared" si="0"/>
        <v>#REF!</v>
      </c>
      <c r="F28" s="144" t="e">
        <f>IF(E28&gt;3495,賞与源泉徴収表!$B$36%,IF(E28&lt;=68,0,VLOOKUP(E28,賞与源泉徴収表!$D$10:$F$37,3,1)%))</f>
        <v>#REF!</v>
      </c>
      <c r="G28" s="144" t="e">
        <f>IF(E28&gt;3527,賞与源泉徴収表!$B$36%,IF(E28&lt;=94,0,VLOOKUP(E28,賞与源泉徴収表!$G$10:$I$37,3,1)%))</f>
        <v>#REF!</v>
      </c>
      <c r="H28" s="144" t="e">
        <f>IF(E28&gt;3559,賞与源泉徴収表!$B$36%,IF(E28&lt;=133,0,VLOOKUP(E28,賞与源泉徴収表!$J$10:$L$37,3,1)%))</f>
        <v>#REF!</v>
      </c>
      <c r="I28" s="144" t="e">
        <f>IF(E28&gt;3590,賞与源泉徴収表!$B$36%,IF(E28&lt;=171,0,VLOOKUP(E28,賞与源泉徴収表!$M$10:$O$37,3,1)%))</f>
        <v>#REF!</v>
      </c>
      <c r="J28" s="144" t="e">
        <f>IF(E28&gt;3622,賞与源泉徴収表!$B$36%,IF(E28&lt;=210,0,VLOOKUP(E28,賞与源泉徴収表!$P$10:$R$37,3,1)%))</f>
        <v>#REF!</v>
      </c>
      <c r="K28" s="144" t="e">
        <f>IF(E28&gt;3654,賞与源泉徴収表!$B$36%,IF(E28&lt;=243,0,VLOOKUP(E28,賞与源泉徴収表!$S$10:$U$37,3,1)%))</f>
        <v>#REF!</v>
      </c>
      <c r="L28" s="144" t="e">
        <f>IF(E28&gt;3685,賞与源泉徴収表!$B$36%,IF(E28&lt;=275,0,VLOOKUP(E28,賞与源泉徴収表!$V$10:$X$37,3,1)%))</f>
        <v>#REF!</v>
      </c>
      <c r="M28" s="144" t="e">
        <f>IF(E28&gt;3717,賞与源泉徴収表!$B$36%,IF(E28&lt;=308,0,VLOOKUP(E28,賞与源泉徴収表!$Y$10:$AA$37,3,1)%))</f>
        <v>#REF!</v>
      </c>
      <c r="N28" s="144" t="e">
        <f>IF(E28&gt;1118,賞与源泉徴収表!$B$37%,IF(E28&gt;524,賞与源泉徴収表!$B$33%,IF(E28&gt;293,賞与源泉徴収表!$B$29%,IF(E28&gt;222,賞与源泉徴収表!$B$23%,賞与源泉徴収表!$B$16%))))</f>
        <v>#REF!</v>
      </c>
    </row>
    <row r="29" spans="1:19">
      <c r="A29" s="135">
        <v>27</v>
      </c>
      <c r="B29" s="144" t="e">
        <f>[3]社員情報!B29</f>
        <v>#REF!</v>
      </c>
      <c r="C29" s="144" t="e">
        <f>[3]社員情報!C29</f>
        <v>#REF!</v>
      </c>
      <c r="D29" s="145" t="e">
        <f>[4]賞与計算!AD$19</f>
        <v>#REF!</v>
      </c>
      <c r="E29" s="145" t="e">
        <f t="shared" si="0"/>
        <v>#REF!</v>
      </c>
      <c r="F29" s="144" t="e">
        <f>IF(E29&gt;3495,賞与源泉徴収表!$B$36%,IF(E29&lt;=68,0,VLOOKUP(E29,賞与源泉徴収表!$D$10:$F$37,3,1)%))</f>
        <v>#REF!</v>
      </c>
      <c r="G29" s="144" t="e">
        <f>IF(E29&gt;3527,賞与源泉徴収表!$B$36%,IF(E29&lt;=94,0,VLOOKUP(E29,賞与源泉徴収表!$G$10:$I$37,3,1)%))</f>
        <v>#REF!</v>
      </c>
      <c r="H29" s="144" t="e">
        <f>IF(E29&gt;3559,賞与源泉徴収表!$B$36%,IF(E29&lt;=133,0,VLOOKUP(E29,賞与源泉徴収表!$J$10:$L$37,3,1)%))</f>
        <v>#REF!</v>
      </c>
      <c r="I29" s="144" t="e">
        <f>IF(E29&gt;3590,賞与源泉徴収表!$B$36%,IF(E29&lt;=171,0,VLOOKUP(E29,賞与源泉徴収表!$M$10:$O$37,3,1)%))</f>
        <v>#REF!</v>
      </c>
      <c r="J29" s="144" t="e">
        <f>IF(E29&gt;3622,賞与源泉徴収表!$B$36%,IF(E29&lt;=210,0,VLOOKUP(E29,賞与源泉徴収表!$P$10:$R$37,3,1)%))</f>
        <v>#REF!</v>
      </c>
      <c r="K29" s="144" t="e">
        <f>IF(E29&gt;3654,賞与源泉徴収表!$B$36%,IF(E29&lt;=243,0,VLOOKUP(E29,賞与源泉徴収表!$S$10:$U$37,3,1)%))</f>
        <v>#REF!</v>
      </c>
      <c r="L29" s="144" t="e">
        <f>IF(E29&gt;3685,賞与源泉徴収表!$B$36%,IF(E29&lt;=275,0,VLOOKUP(E29,賞与源泉徴収表!$V$10:$X$37,3,1)%))</f>
        <v>#REF!</v>
      </c>
      <c r="M29" s="144" t="e">
        <f>IF(E29&gt;3717,賞与源泉徴収表!$B$36%,IF(E29&lt;=308,0,VLOOKUP(E29,賞与源泉徴収表!$Y$10:$AA$37,3,1)%))</f>
        <v>#REF!</v>
      </c>
      <c r="N29" s="144" t="e">
        <f>IF(E29&gt;1118,賞与源泉徴収表!$B$37%,IF(E29&gt;524,賞与源泉徴収表!$B$33%,IF(E29&gt;293,賞与源泉徴収表!$B$29%,IF(E29&gt;222,賞与源泉徴収表!$B$23%,賞与源泉徴収表!$B$16%))))</f>
        <v>#REF!</v>
      </c>
    </row>
    <row r="30" spans="1:19">
      <c r="A30" s="135">
        <v>28</v>
      </c>
      <c r="B30" s="144" t="e">
        <f>[3]社員情報!B30</f>
        <v>#REF!</v>
      </c>
      <c r="C30" s="144" t="e">
        <f>[3]社員情報!C30</f>
        <v>#REF!</v>
      </c>
      <c r="D30" s="145" t="e">
        <f>[4]賞与計算!AE$19</f>
        <v>#REF!</v>
      </c>
      <c r="E30" s="145" t="e">
        <f t="shared" si="0"/>
        <v>#REF!</v>
      </c>
      <c r="F30" s="144" t="e">
        <f>IF(E30&gt;3495,賞与源泉徴収表!$B$36%,IF(E30&lt;=68,0,VLOOKUP(E30,賞与源泉徴収表!$D$10:$F$37,3,1)%))</f>
        <v>#REF!</v>
      </c>
      <c r="G30" s="144" t="e">
        <f>IF(E30&gt;3527,賞与源泉徴収表!$B$36%,IF(E30&lt;=94,0,VLOOKUP(E30,賞与源泉徴収表!$G$10:$I$37,3,1)%))</f>
        <v>#REF!</v>
      </c>
      <c r="H30" s="144" t="e">
        <f>IF(E30&gt;3559,賞与源泉徴収表!$B$36%,IF(E30&lt;=133,0,VLOOKUP(E30,賞与源泉徴収表!$J$10:$L$37,3,1)%))</f>
        <v>#REF!</v>
      </c>
      <c r="I30" s="144" t="e">
        <f>IF(E30&gt;3590,賞与源泉徴収表!$B$36%,IF(E30&lt;=171,0,VLOOKUP(E30,賞与源泉徴収表!$M$10:$O$37,3,1)%))</f>
        <v>#REF!</v>
      </c>
      <c r="J30" s="144" t="e">
        <f>IF(E30&gt;3622,賞与源泉徴収表!$B$36%,IF(E30&lt;=210,0,VLOOKUP(E30,賞与源泉徴収表!$P$10:$R$37,3,1)%))</f>
        <v>#REF!</v>
      </c>
      <c r="K30" s="144" t="e">
        <f>IF(E30&gt;3654,賞与源泉徴収表!$B$36%,IF(E30&lt;=243,0,VLOOKUP(E30,賞与源泉徴収表!$S$10:$U$37,3,1)%))</f>
        <v>#REF!</v>
      </c>
      <c r="L30" s="144" t="e">
        <f>IF(E30&gt;3685,賞与源泉徴収表!$B$36%,IF(E30&lt;=275,0,VLOOKUP(E30,賞与源泉徴収表!$V$10:$X$37,3,1)%))</f>
        <v>#REF!</v>
      </c>
      <c r="M30" s="144" t="e">
        <f>IF(E30&gt;3717,賞与源泉徴収表!$B$36%,IF(E30&lt;=308,0,VLOOKUP(E30,賞与源泉徴収表!$Y$10:$AA$37,3,1)%))</f>
        <v>#REF!</v>
      </c>
      <c r="N30" s="144" t="e">
        <f>IF(E30&gt;1118,賞与源泉徴収表!$B$37%,IF(E30&gt;524,賞与源泉徴収表!$B$33%,IF(E30&gt;293,賞与源泉徴収表!$B$29%,IF(E30&gt;222,賞与源泉徴収表!$B$23%,賞与源泉徴収表!$B$16%))))</f>
        <v>#REF!</v>
      </c>
    </row>
    <row r="31" spans="1:19">
      <c r="A31" s="135">
        <v>29</v>
      </c>
      <c r="B31" s="144" t="e">
        <f>[3]社員情報!B31</f>
        <v>#REF!</v>
      </c>
      <c r="C31" s="144" t="e">
        <f>[3]社員情報!C31</f>
        <v>#REF!</v>
      </c>
      <c r="D31" s="145" t="e">
        <f>[4]賞与計算!AF$19</f>
        <v>#REF!</v>
      </c>
      <c r="E31" s="145" t="e">
        <f t="shared" si="0"/>
        <v>#REF!</v>
      </c>
      <c r="F31" s="144" t="e">
        <f>IF(E31&gt;3495,賞与源泉徴収表!$B$36%,IF(E31&lt;=68,0,VLOOKUP(E31,賞与源泉徴収表!$D$10:$F$37,3,1)%))</f>
        <v>#REF!</v>
      </c>
      <c r="G31" s="144" t="e">
        <f>IF(E31&gt;3527,賞与源泉徴収表!$B$36%,IF(E31&lt;=94,0,VLOOKUP(E31,賞与源泉徴収表!$G$10:$I$37,3,1)%))</f>
        <v>#REF!</v>
      </c>
      <c r="H31" s="144" t="e">
        <f>IF(E31&gt;3559,賞与源泉徴収表!$B$36%,IF(E31&lt;=133,0,VLOOKUP(E31,賞与源泉徴収表!$J$10:$L$37,3,1)%))</f>
        <v>#REF!</v>
      </c>
      <c r="I31" s="144" t="e">
        <f>IF(E31&gt;3590,賞与源泉徴収表!$B$36%,IF(E31&lt;=171,0,VLOOKUP(E31,賞与源泉徴収表!$M$10:$O$37,3,1)%))</f>
        <v>#REF!</v>
      </c>
      <c r="J31" s="144" t="e">
        <f>IF(E31&gt;3622,賞与源泉徴収表!$B$36%,IF(E31&lt;=210,0,VLOOKUP(E31,賞与源泉徴収表!$P$10:$R$37,3,1)%))</f>
        <v>#REF!</v>
      </c>
      <c r="K31" s="144" t="e">
        <f>IF(E31&gt;3654,賞与源泉徴収表!$B$36%,IF(E31&lt;=243,0,VLOOKUP(E31,賞与源泉徴収表!$S$10:$U$37,3,1)%))</f>
        <v>#REF!</v>
      </c>
      <c r="L31" s="144" t="e">
        <f>IF(E31&gt;3685,賞与源泉徴収表!$B$36%,IF(E31&lt;=275,0,VLOOKUP(E31,賞与源泉徴収表!$V$10:$X$37,3,1)%))</f>
        <v>#REF!</v>
      </c>
      <c r="M31" s="144" t="e">
        <f>IF(E31&gt;3717,賞与源泉徴収表!$B$36%,IF(E31&lt;=308,0,VLOOKUP(E31,賞与源泉徴収表!$Y$10:$AA$37,3,1)%))</f>
        <v>#REF!</v>
      </c>
      <c r="N31" s="144" t="e">
        <f>IF(E31&gt;1118,賞与源泉徴収表!$B$37%,IF(E31&gt;524,賞与源泉徴収表!$B$33%,IF(E31&gt;293,賞与源泉徴収表!$B$29%,IF(E31&gt;222,賞与源泉徴収表!$B$23%,賞与源泉徴収表!$B$16%))))</f>
        <v>#REF!</v>
      </c>
    </row>
    <row r="32" spans="1:19">
      <c r="A32" s="135">
        <v>30</v>
      </c>
      <c r="B32" s="144" t="e">
        <f>[3]社員情報!B32</f>
        <v>#REF!</v>
      </c>
      <c r="C32" s="144" t="e">
        <f>[3]社員情報!C32</f>
        <v>#REF!</v>
      </c>
      <c r="D32" s="145" t="e">
        <f>[4]賞与計算!AG$19</f>
        <v>#REF!</v>
      </c>
      <c r="E32" s="145" t="e">
        <f t="shared" si="0"/>
        <v>#REF!</v>
      </c>
      <c r="F32" s="144" t="e">
        <f>IF(E32&gt;3495,賞与源泉徴収表!$B$36%,IF(E32&lt;=68,0,VLOOKUP(E32,賞与源泉徴収表!$D$10:$F$37,3,1)%))</f>
        <v>#REF!</v>
      </c>
      <c r="G32" s="144" t="e">
        <f>IF(E32&gt;3527,賞与源泉徴収表!$B$36%,IF(E32&lt;=94,0,VLOOKUP(E32,賞与源泉徴収表!$G$10:$I$37,3,1)%))</f>
        <v>#REF!</v>
      </c>
      <c r="H32" s="144" t="e">
        <f>IF(E32&gt;3559,賞与源泉徴収表!$B$36%,IF(E32&lt;=133,0,VLOOKUP(E32,賞与源泉徴収表!$J$10:$L$37,3,1)%))</f>
        <v>#REF!</v>
      </c>
      <c r="I32" s="144" t="e">
        <f>IF(E32&gt;3590,賞与源泉徴収表!$B$36%,IF(E32&lt;=171,0,VLOOKUP(E32,賞与源泉徴収表!$M$10:$O$37,3,1)%))</f>
        <v>#REF!</v>
      </c>
      <c r="J32" s="144" t="e">
        <f>IF(E32&gt;3622,賞与源泉徴収表!$B$36%,IF(E32&lt;=210,0,VLOOKUP(E32,賞与源泉徴収表!$P$10:$R$37,3,1)%))</f>
        <v>#REF!</v>
      </c>
      <c r="K32" s="144" t="e">
        <f>IF(E32&gt;3654,賞与源泉徴収表!$B$36%,IF(E32&lt;=243,0,VLOOKUP(E32,賞与源泉徴収表!$S$10:$U$37,3,1)%))</f>
        <v>#REF!</v>
      </c>
      <c r="L32" s="144" t="e">
        <f>IF(E32&gt;3685,賞与源泉徴収表!$B$36%,IF(E32&lt;=275,0,VLOOKUP(E32,賞与源泉徴収表!$V$10:$X$37,3,1)%))</f>
        <v>#REF!</v>
      </c>
      <c r="M32" s="144" t="e">
        <f>IF(E32&gt;3717,賞与源泉徴収表!$B$36%,IF(E32&lt;=308,0,VLOOKUP(E32,賞与源泉徴収表!$Y$10:$AA$37,3,1)%))</f>
        <v>#REF!</v>
      </c>
      <c r="N32" s="144" t="e">
        <f>IF(E32&gt;1118,賞与源泉徴収表!$B$37%,IF(E32&gt;524,賞与源泉徴収表!$B$33%,IF(E32&gt;293,賞与源泉徴収表!$B$29%,IF(E32&gt;222,賞与源泉徴収表!$B$23%,賞与源泉徴収表!$B$16%))))</f>
        <v>#REF!</v>
      </c>
    </row>
    <row r="33" spans="1:14">
      <c r="A33" s="135">
        <v>31</v>
      </c>
      <c r="B33" s="144" t="e">
        <f>[3]社員情報!B33</f>
        <v>#REF!</v>
      </c>
      <c r="C33" s="144" t="e">
        <f>[3]社員情報!C33</f>
        <v>#REF!</v>
      </c>
      <c r="D33" s="145" t="e">
        <f>[4]賞与計算!AH$19</f>
        <v>#REF!</v>
      </c>
      <c r="E33" s="145" t="e">
        <f t="shared" si="0"/>
        <v>#REF!</v>
      </c>
      <c r="F33" s="144" t="e">
        <f>IF(E33&gt;3495,賞与源泉徴収表!$B$36%,IF(E33&lt;=68,0,VLOOKUP(E33,賞与源泉徴収表!$D$10:$F$37,3,1)%))</f>
        <v>#REF!</v>
      </c>
      <c r="G33" s="144" t="e">
        <f>IF(E33&gt;3527,賞与源泉徴収表!$B$36%,IF(E33&lt;=94,0,VLOOKUP(E33,賞与源泉徴収表!$G$10:$I$37,3,1)%))</f>
        <v>#REF!</v>
      </c>
      <c r="H33" s="144" t="e">
        <f>IF(E33&gt;3559,賞与源泉徴収表!$B$36%,IF(E33&lt;=133,0,VLOOKUP(E33,賞与源泉徴収表!$J$10:$L$37,3,1)%))</f>
        <v>#REF!</v>
      </c>
      <c r="I33" s="144" t="e">
        <f>IF(E33&gt;3590,賞与源泉徴収表!$B$36%,IF(E33&lt;=171,0,VLOOKUP(E33,賞与源泉徴収表!$M$10:$O$37,3,1)%))</f>
        <v>#REF!</v>
      </c>
      <c r="J33" s="144" t="e">
        <f>IF(E33&gt;3622,賞与源泉徴収表!$B$36%,IF(E33&lt;=210,0,VLOOKUP(E33,賞与源泉徴収表!$P$10:$R$37,3,1)%))</f>
        <v>#REF!</v>
      </c>
      <c r="K33" s="144" t="e">
        <f>IF(E33&gt;3654,賞与源泉徴収表!$B$36%,IF(E33&lt;=243,0,VLOOKUP(E33,賞与源泉徴収表!$S$10:$U$37,3,1)%))</f>
        <v>#REF!</v>
      </c>
      <c r="L33" s="144" t="e">
        <f>IF(E33&gt;3685,賞与源泉徴収表!$B$36%,IF(E33&lt;=275,0,VLOOKUP(E33,賞与源泉徴収表!$V$10:$X$37,3,1)%))</f>
        <v>#REF!</v>
      </c>
      <c r="M33" s="144" t="e">
        <f>IF(E33&gt;3717,賞与源泉徴収表!$B$36%,IF(E33&lt;=308,0,VLOOKUP(E33,賞与源泉徴収表!$Y$10:$AA$37,3,1)%))</f>
        <v>#REF!</v>
      </c>
      <c r="N33" s="144" t="e">
        <f>IF(E33&gt;1118,賞与源泉徴収表!$B$37%,IF(E33&gt;524,賞与源泉徴収表!$B$33%,IF(E33&gt;293,賞与源泉徴収表!$B$29%,IF(E33&gt;222,賞与源泉徴収表!$B$23%,賞与源泉徴収表!$B$16%))))</f>
        <v>#REF!</v>
      </c>
    </row>
    <row r="34" spans="1:14">
      <c r="A34" s="135">
        <v>32</v>
      </c>
      <c r="B34" s="144" t="e">
        <f>[3]社員情報!B34</f>
        <v>#REF!</v>
      </c>
      <c r="C34" s="144" t="e">
        <f>[3]社員情報!C34</f>
        <v>#REF!</v>
      </c>
      <c r="D34" s="145" t="e">
        <f>[4]賞与計算!AI$19</f>
        <v>#REF!</v>
      </c>
      <c r="E34" s="145" t="e">
        <f t="shared" si="0"/>
        <v>#REF!</v>
      </c>
      <c r="F34" s="144" t="e">
        <f>IF(E34&gt;3495,賞与源泉徴収表!$B$36%,IF(E34&lt;=68,0,VLOOKUP(E34,賞与源泉徴収表!$D$10:$F$37,3,1)%))</f>
        <v>#REF!</v>
      </c>
      <c r="G34" s="144" t="e">
        <f>IF(E34&gt;3527,賞与源泉徴収表!$B$36%,IF(E34&lt;=94,0,VLOOKUP(E34,賞与源泉徴収表!$G$10:$I$37,3,1)%))</f>
        <v>#REF!</v>
      </c>
      <c r="H34" s="144" t="e">
        <f>IF(E34&gt;3559,賞与源泉徴収表!$B$36%,IF(E34&lt;=133,0,VLOOKUP(E34,賞与源泉徴収表!$J$10:$L$37,3,1)%))</f>
        <v>#REF!</v>
      </c>
      <c r="I34" s="144" t="e">
        <f>IF(E34&gt;3590,賞与源泉徴収表!$B$36%,IF(E34&lt;=171,0,VLOOKUP(E34,賞与源泉徴収表!$M$10:$O$37,3,1)%))</f>
        <v>#REF!</v>
      </c>
      <c r="J34" s="144" t="e">
        <f>IF(E34&gt;3622,賞与源泉徴収表!$B$36%,IF(E34&lt;=210,0,VLOOKUP(E34,賞与源泉徴収表!$P$10:$R$37,3,1)%))</f>
        <v>#REF!</v>
      </c>
      <c r="K34" s="144" t="e">
        <f>IF(E34&gt;3654,賞与源泉徴収表!$B$36%,IF(E34&lt;=243,0,VLOOKUP(E34,賞与源泉徴収表!$S$10:$U$37,3,1)%))</f>
        <v>#REF!</v>
      </c>
      <c r="L34" s="144" t="e">
        <f>IF(E34&gt;3685,賞与源泉徴収表!$B$36%,IF(E34&lt;=275,0,VLOOKUP(E34,賞与源泉徴収表!$V$10:$X$37,3,1)%))</f>
        <v>#REF!</v>
      </c>
      <c r="M34" s="144" t="e">
        <f>IF(E34&gt;3717,賞与源泉徴収表!$B$36%,IF(E34&lt;=308,0,VLOOKUP(E34,賞与源泉徴収表!$Y$10:$AA$37,3,1)%))</f>
        <v>#REF!</v>
      </c>
      <c r="N34" s="144" t="e">
        <f>IF(E34&gt;1118,賞与源泉徴収表!$B$37%,IF(E34&gt;524,賞与源泉徴収表!$B$33%,IF(E34&gt;293,賞与源泉徴収表!$B$29%,IF(E34&gt;222,賞与源泉徴収表!$B$23%,賞与源泉徴収表!$B$16%))))</f>
        <v>#REF!</v>
      </c>
    </row>
    <row r="35" spans="1:14">
      <c r="A35" s="135">
        <v>33</v>
      </c>
      <c r="B35" s="144" t="e">
        <f>[3]社員情報!B35</f>
        <v>#REF!</v>
      </c>
      <c r="C35" s="144" t="e">
        <f>[3]社員情報!C35</f>
        <v>#REF!</v>
      </c>
      <c r="D35" s="145" t="e">
        <f>[4]賞与計算!AJ$19</f>
        <v>#REF!</v>
      </c>
      <c r="E35" s="145" t="e">
        <f t="shared" ref="E35:E66" si="1">ROUNDDOWN(D35/1000,0)</f>
        <v>#REF!</v>
      </c>
      <c r="F35" s="144" t="e">
        <f>IF(E35&gt;3495,賞与源泉徴収表!$B$36%,IF(E35&lt;=68,0,VLOOKUP(E35,賞与源泉徴収表!$D$10:$F$37,3,1)%))</f>
        <v>#REF!</v>
      </c>
      <c r="G35" s="144" t="e">
        <f>IF(E35&gt;3527,賞与源泉徴収表!$B$36%,IF(E35&lt;=94,0,VLOOKUP(E35,賞与源泉徴収表!$G$10:$I$37,3,1)%))</f>
        <v>#REF!</v>
      </c>
      <c r="H35" s="144" t="e">
        <f>IF(E35&gt;3559,賞与源泉徴収表!$B$36%,IF(E35&lt;=133,0,VLOOKUP(E35,賞与源泉徴収表!$J$10:$L$37,3,1)%))</f>
        <v>#REF!</v>
      </c>
      <c r="I35" s="144" t="e">
        <f>IF(E35&gt;3590,賞与源泉徴収表!$B$36%,IF(E35&lt;=171,0,VLOOKUP(E35,賞与源泉徴収表!$M$10:$O$37,3,1)%))</f>
        <v>#REF!</v>
      </c>
      <c r="J35" s="144" t="e">
        <f>IF(E35&gt;3622,賞与源泉徴収表!$B$36%,IF(E35&lt;=210,0,VLOOKUP(E35,賞与源泉徴収表!$P$10:$R$37,3,1)%))</f>
        <v>#REF!</v>
      </c>
      <c r="K35" s="144" t="e">
        <f>IF(E35&gt;3654,賞与源泉徴収表!$B$36%,IF(E35&lt;=243,0,VLOOKUP(E35,賞与源泉徴収表!$S$10:$U$37,3,1)%))</f>
        <v>#REF!</v>
      </c>
      <c r="L35" s="144" t="e">
        <f>IF(E35&gt;3685,賞与源泉徴収表!$B$36%,IF(E35&lt;=275,0,VLOOKUP(E35,賞与源泉徴収表!$V$10:$X$37,3,1)%))</f>
        <v>#REF!</v>
      </c>
      <c r="M35" s="144" t="e">
        <f>IF(E35&gt;3717,賞与源泉徴収表!$B$36%,IF(E35&lt;=308,0,VLOOKUP(E35,賞与源泉徴収表!$Y$10:$AA$37,3,1)%))</f>
        <v>#REF!</v>
      </c>
      <c r="N35" s="144" t="e">
        <f>IF(E35&gt;1118,賞与源泉徴収表!$B$37%,IF(E35&gt;524,賞与源泉徴収表!$B$33%,IF(E35&gt;293,賞与源泉徴収表!$B$29%,IF(E35&gt;222,賞与源泉徴収表!$B$23%,賞与源泉徴収表!$B$16%))))</f>
        <v>#REF!</v>
      </c>
    </row>
    <row r="36" spans="1:14">
      <c r="A36" s="135">
        <v>34</v>
      </c>
      <c r="B36" s="144" t="e">
        <f>[3]社員情報!B36</f>
        <v>#REF!</v>
      </c>
      <c r="C36" s="144" t="e">
        <f>[3]社員情報!C36</f>
        <v>#REF!</v>
      </c>
      <c r="D36" s="145" t="e">
        <f>[4]賞与計算!AK$19</f>
        <v>#REF!</v>
      </c>
      <c r="E36" s="145" t="e">
        <f t="shared" si="1"/>
        <v>#REF!</v>
      </c>
      <c r="F36" s="144" t="e">
        <f>IF(E36&gt;3495,賞与源泉徴収表!$B$36%,IF(E36&lt;=68,0,VLOOKUP(E36,賞与源泉徴収表!$D$10:$F$37,3,1)%))</f>
        <v>#REF!</v>
      </c>
      <c r="G36" s="144" t="e">
        <f>IF(E36&gt;3527,賞与源泉徴収表!$B$36%,IF(E36&lt;=94,0,VLOOKUP(E36,賞与源泉徴収表!$G$10:$I$37,3,1)%))</f>
        <v>#REF!</v>
      </c>
      <c r="H36" s="144" t="e">
        <f>IF(E36&gt;3559,賞与源泉徴収表!$B$36%,IF(E36&lt;=133,0,VLOOKUP(E36,賞与源泉徴収表!$J$10:$L$37,3,1)%))</f>
        <v>#REF!</v>
      </c>
      <c r="I36" s="144" t="e">
        <f>IF(E36&gt;3590,賞与源泉徴収表!$B$36%,IF(E36&lt;=171,0,VLOOKUP(E36,賞与源泉徴収表!$M$10:$O$37,3,1)%))</f>
        <v>#REF!</v>
      </c>
      <c r="J36" s="144" t="e">
        <f>IF(E36&gt;3622,賞与源泉徴収表!$B$36%,IF(E36&lt;=210,0,VLOOKUP(E36,賞与源泉徴収表!$P$10:$R$37,3,1)%))</f>
        <v>#REF!</v>
      </c>
      <c r="K36" s="144" t="e">
        <f>IF(E36&gt;3654,賞与源泉徴収表!$B$36%,IF(E36&lt;=243,0,VLOOKUP(E36,賞与源泉徴収表!$S$10:$U$37,3,1)%))</f>
        <v>#REF!</v>
      </c>
      <c r="L36" s="144" t="e">
        <f>IF(E36&gt;3685,賞与源泉徴収表!$B$36%,IF(E36&lt;=275,0,VLOOKUP(E36,賞与源泉徴収表!$V$10:$X$37,3,1)%))</f>
        <v>#REF!</v>
      </c>
      <c r="M36" s="144" t="e">
        <f>IF(E36&gt;3717,賞与源泉徴収表!$B$36%,IF(E36&lt;=308,0,VLOOKUP(E36,賞与源泉徴収表!$Y$10:$AA$37,3,1)%))</f>
        <v>#REF!</v>
      </c>
      <c r="N36" s="144" t="e">
        <f>IF(E36&gt;1118,賞与源泉徴収表!$B$37%,IF(E36&gt;524,賞与源泉徴収表!$B$33%,IF(E36&gt;293,賞与源泉徴収表!$B$29%,IF(E36&gt;222,賞与源泉徴収表!$B$23%,賞与源泉徴収表!$B$16%))))</f>
        <v>#REF!</v>
      </c>
    </row>
    <row r="37" spans="1:14">
      <c r="A37" s="135">
        <v>35</v>
      </c>
      <c r="B37" s="144" t="e">
        <f>[3]社員情報!B37</f>
        <v>#REF!</v>
      </c>
      <c r="C37" s="144" t="e">
        <f>[3]社員情報!C37</f>
        <v>#REF!</v>
      </c>
      <c r="D37" s="145" t="e">
        <f>[4]賞与計算!AL$19</f>
        <v>#REF!</v>
      </c>
      <c r="E37" s="145" t="e">
        <f t="shared" si="1"/>
        <v>#REF!</v>
      </c>
      <c r="F37" s="144" t="e">
        <f>IF(E37&gt;3495,賞与源泉徴収表!$B$36%,IF(E37&lt;=68,0,VLOOKUP(E37,賞与源泉徴収表!$D$10:$F$37,3,1)%))</f>
        <v>#REF!</v>
      </c>
      <c r="G37" s="144" t="e">
        <f>IF(E37&gt;3527,賞与源泉徴収表!$B$36%,IF(E37&lt;=94,0,VLOOKUP(E37,賞与源泉徴収表!$G$10:$I$37,3,1)%))</f>
        <v>#REF!</v>
      </c>
      <c r="H37" s="144" t="e">
        <f>IF(E37&gt;3559,賞与源泉徴収表!$B$36%,IF(E37&lt;=133,0,VLOOKUP(E37,賞与源泉徴収表!$J$10:$L$37,3,1)%))</f>
        <v>#REF!</v>
      </c>
      <c r="I37" s="144" t="e">
        <f>IF(E37&gt;3590,賞与源泉徴収表!$B$36%,IF(E37&lt;=171,0,VLOOKUP(E37,賞与源泉徴収表!$M$10:$O$37,3,1)%))</f>
        <v>#REF!</v>
      </c>
      <c r="J37" s="144" t="e">
        <f>IF(E37&gt;3622,賞与源泉徴収表!$B$36%,IF(E37&lt;=210,0,VLOOKUP(E37,賞与源泉徴収表!$P$10:$R$37,3,1)%))</f>
        <v>#REF!</v>
      </c>
      <c r="K37" s="144" t="e">
        <f>IF(E37&gt;3654,賞与源泉徴収表!$B$36%,IF(E37&lt;=243,0,VLOOKUP(E37,賞与源泉徴収表!$S$10:$U$37,3,1)%))</f>
        <v>#REF!</v>
      </c>
      <c r="L37" s="144" t="e">
        <f>IF(E37&gt;3685,賞与源泉徴収表!$B$36%,IF(E37&lt;=275,0,VLOOKUP(E37,賞与源泉徴収表!$V$10:$X$37,3,1)%))</f>
        <v>#REF!</v>
      </c>
      <c r="M37" s="144" t="e">
        <f>IF(E37&gt;3717,賞与源泉徴収表!$B$36%,IF(E37&lt;=308,0,VLOOKUP(E37,賞与源泉徴収表!$Y$10:$AA$37,3,1)%))</f>
        <v>#REF!</v>
      </c>
      <c r="N37" s="144" t="e">
        <f>IF(E37&gt;1118,賞与源泉徴収表!$B$37%,IF(E37&gt;524,賞与源泉徴収表!$B$33%,IF(E37&gt;293,賞与源泉徴収表!$B$29%,IF(E37&gt;222,賞与源泉徴収表!$B$23%,賞与源泉徴収表!$B$16%))))</f>
        <v>#REF!</v>
      </c>
    </row>
    <row r="38" spans="1:14">
      <c r="A38" s="135">
        <v>36</v>
      </c>
      <c r="B38" s="144" t="e">
        <f>[3]社員情報!B38</f>
        <v>#REF!</v>
      </c>
      <c r="C38" s="144" t="e">
        <f>[3]社員情報!C38</f>
        <v>#REF!</v>
      </c>
      <c r="D38" s="145" t="e">
        <f>[4]賞与計算!AM$19</f>
        <v>#REF!</v>
      </c>
      <c r="E38" s="145" t="e">
        <f t="shared" si="1"/>
        <v>#REF!</v>
      </c>
      <c r="F38" s="144" t="e">
        <f>IF(E38&gt;3495,賞与源泉徴収表!$B$36%,IF(E38&lt;=68,0,VLOOKUP(E38,賞与源泉徴収表!$D$10:$F$37,3,1)%))</f>
        <v>#REF!</v>
      </c>
      <c r="G38" s="144" t="e">
        <f>IF(E38&gt;3527,賞与源泉徴収表!$B$36%,IF(E38&lt;=94,0,VLOOKUP(E38,賞与源泉徴収表!$G$10:$I$37,3,1)%))</f>
        <v>#REF!</v>
      </c>
      <c r="H38" s="144" t="e">
        <f>IF(E38&gt;3559,賞与源泉徴収表!$B$36%,IF(E38&lt;=133,0,VLOOKUP(E38,賞与源泉徴収表!$J$10:$L$37,3,1)%))</f>
        <v>#REF!</v>
      </c>
      <c r="I38" s="144" t="e">
        <f>IF(E38&gt;3590,賞与源泉徴収表!$B$36%,IF(E38&lt;=171,0,VLOOKUP(E38,賞与源泉徴収表!$M$10:$O$37,3,1)%))</f>
        <v>#REF!</v>
      </c>
      <c r="J38" s="144" t="e">
        <f>IF(E38&gt;3622,賞与源泉徴収表!$B$36%,IF(E38&lt;=210,0,VLOOKUP(E38,賞与源泉徴収表!$P$10:$R$37,3,1)%))</f>
        <v>#REF!</v>
      </c>
      <c r="K38" s="144" t="e">
        <f>IF(E38&gt;3654,賞与源泉徴収表!$B$36%,IF(E38&lt;=243,0,VLOOKUP(E38,賞与源泉徴収表!$S$10:$U$37,3,1)%))</f>
        <v>#REF!</v>
      </c>
      <c r="L38" s="144" t="e">
        <f>IF(E38&gt;3685,賞与源泉徴収表!$B$36%,IF(E38&lt;=275,0,VLOOKUP(E38,賞与源泉徴収表!$V$10:$X$37,3,1)%))</f>
        <v>#REF!</v>
      </c>
      <c r="M38" s="144" t="e">
        <f>IF(E38&gt;3717,賞与源泉徴収表!$B$36%,IF(E38&lt;=308,0,VLOOKUP(E38,賞与源泉徴収表!$Y$10:$AA$37,3,1)%))</f>
        <v>#REF!</v>
      </c>
      <c r="N38" s="144" t="e">
        <f>IF(E38&gt;1118,賞与源泉徴収表!$B$37%,IF(E38&gt;524,賞与源泉徴収表!$B$33%,IF(E38&gt;293,賞与源泉徴収表!$B$29%,IF(E38&gt;222,賞与源泉徴収表!$B$23%,賞与源泉徴収表!$B$16%))))</f>
        <v>#REF!</v>
      </c>
    </row>
    <row r="39" spans="1:14">
      <c r="A39" s="135">
        <v>37</v>
      </c>
      <c r="B39" s="144" t="e">
        <f>[3]社員情報!B39</f>
        <v>#REF!</v>
      </c>
      <c r="C39" s="144" t="e">
        <f>[3]社員情報!C39</f>
        <v>#REF!</v>
      </c>
      <c r="D39" s="145" t="e">
        <f>[4]賞与計算!AN$19</f>
        <v>#REF!</v>
      </c>
      <c r="E39" s="145" t="e">
        <f t="shared" si="1"/>
        <v>#REF!</v>
      </c>
      <c r="F39" s="144" t="e">
        <f>IF(E39&gt;3495,賞与源泉徴収表!$B$36%,IF(E39&lt;=68,0,VLOOKUP(E39,賞与源泉徴収表!$D$10:$F$37,3,1)%))</f>
        <v>#REF!</v>
      </c>
      <c r="G39" s="144" t="e">
        <f>IF(E39&gt;3527,賞与源泉徴収表!$B$36%,IF(E39&lt;=94,0,VLOOKUP(E39,賞与源泉徴収表!$G$10:$I$37,3,1)%))</f>
        <v>#REF!</v>
      </c>
      <c r="H39" s="144" t="e">
        <f>IF(E39&gt;3559,賞与源泉徴収表!$B$36%,IF(E39&lt;=133,0,VLOOKUP(E39,賞与源泉徴収表!$J$10:$L$37,3,1)%))</f>
        <v>#REF!</v>
      </c>
      <c r="I39" s="144" t="e">
        <f>IF(E39&gt;3590,賞与源泉徴収表!$B$36%,IF(E39&lt;=171,0,VLOOKUP(E39,賞与源泉徴収表!$M$10:$O$37,3,1)%))</f>
        <v>#REF!</v>
      </c>
      <c r="J39" s="144" t="e">
        <f>IF(E39&gt;3622,賞与源泉徴収表!$B$36%,IF(E39&lt;=210,0,VLOOKUP(E39,賞与源泉徴収表!$P$10:$R$37,3,1)%))</f>
        <v>#REF!</v>
      </c>
      <c r="K39" s="144" t="e">
        <f>IF(E39&gt;3654,賞与源泉徴収表!$B$36%,IF(E39&lt;=243,0,VLOOKUP(E39,賞与源泉徴収表!$S$10:$U$37,3,1)%))</f>
        <v>#REF!</v>
      </c>
      <c r="L39" s="144" t="e">
        <f>IF(E39&gt;3685,賞与源泉徴収表!$B$36%,IF(E39&lt;=275,0,VLOOKUP(E39,賞与源泉徴収表!$V$10:$X$37,3,1)%))</f>
        <v>#REF!</v>
      </c>
      <c r="M39" s="144" t="e">
        <f>IF(E39&gt;3717,賞与源泉徴収表!$B$36%,IF(E39&lt;=308,0,VLOOKUP(E39,賞与源泉徴収表!$Y$10:$AA$37,3,1)%))</f>
        <v>#REF!</v>
      </c>
      <c r="N39" s="144" t="e">
        <f>IF(E39&gt;1118,賞与源泉徴収表!$B$37%,IF(E39&gt;524,賞与源泉徴収表!$B$33%,IF(E39&gt;293,賞与源泉徴収表!$B$29%,IF(E39&gt;222,賞与源泉徴収表!$B$23%,賞与源泉徴収表!$B$16%))))</f>
        <v>#REF!</v>
      </c>
    </row>
    <row r="40" spans="1:14">
      <c r="A40" s="135">
        <v>38</v>
      </c>
      <c r="B40" s="144" t="e">
        <f>[3]社員情報!B40</f>
        <v>#REF!</v>
      </c>
      <c r="C40" s="144" t="e">
        <f>[3]社員情報!C40</f>
        <v>#REF!</v>
      </c>
      <c r="D40" s="145" t="e">
        <f>[4]賞与計算!AO$19</f>
        <v>#REF!</v>
      </c>
      <c r="E40" s="145" t="e">
        <f t="shared" si="1"/>
        <v>#REF!</v>
      </c>
      <c r="F40" s="144" t="e">
        <f>IF(E40&gt;3495,賞与源泉徴収表!$B$36%,IF(E40&lt;=68,0,VLOOKUP(E40,賞与源泉徴収表!$D$10:$F$37,3,1)%))</f>
        <v>#REF!</v>
      </c>
      <c r="G40" s="144" t="e">
        <f>IF(E40&gt;3527,賞与源泉徴収表!$B$36%,IF(E40&lt;=94,0,VLOOKUP(E40,賞与源泉徴収表!$G$10:$I$37,3,1)%))</f>
        <v>#REF!</v>
      </c>
      <c r="H40" s="144" t="e">
        <f>IF(E40&gt;3559,賞与源泉徴収表!$B$36%,IF(E40&lt;=133,0,VLOOKUP(E40,賞与源泉徴収表!$J$10:$L$37,3,1)%))</f>
        <v>#REF!</v>
      </c>
      <c r="I40" s="144" t="e">
        <f>IF(E40&gt;3590,賞与源泉徴収表!$B$36%,IF(E40&lt;=171,0,VLOOKUP(E40,賞与源泉徴収表!$M$10:$O$37,3,1)%))</f>
        <v>#REF!</v>
      </c>
      <c r="J40" s="144" t="e">
        <f>IF(E40&gt;3622,賞与源泉徴収表!$B$36%,IF(E40&lt;=210,0,VLOOKUP(E40,賞与源泉徴収表!$P$10:$R$37,3,1)%))</f>
        <v>#REF!</v>
      </c>
      <c r="K40" s="144" t="e">
        <f>IF(E40&gt;3654,賞与源泉徴収表!$B$36%,IF(E40&lt;=243,0,VLOOKUP(E40,賞与源泉徴収表!$S$10:$U$37,3,1)%))</f>
        <v>#REF!</v>
      </c>
      <c r="L40" s="144" t="e">
        <f>IF(E40&gt;3685,賞与源泉徴収表!$B$36%,IF(E40&lt;=275,0,VLOOKUP(E40,賞与源泉徴収表!$V$10:$X$37,3,1)%))</f>
        <v>#REF!</v>
      </c>
      <c r="M40" s="144" t="e">
        <f>IF(E40&gt;3717,賞与源泉徴収表!$B$36%,IF(E40&lt;=308,0,VLOOKUP(E40,賞与源泉徴収表!$Y$10:$AA$37,3,1)%))</f>
        <v>#REF!</v>
      </c>
      <c r="N40" s="144" t="e">
        <f>IF(E40&gt;1118,賞与源泉徴収表!$B$37%,IF(E40&gt;524,賞与源泉徴収表!$B$33%,IF(E40&gt;293,賞与源泉徴収表!$B$29%,IF(E40&gt;222,賞与源泉徴収表!$B$23%,賞与源泉徴収表!$B$16%))))</f>
        <v>#REF!</v>
      </c>
    </row>
    <row r="41" spans="1:14">
      <c r="A41" s="135">
        <v>39</v>
      </c>
      <c r="B41" s="144" t="e">
        <f>[3]社員情報!B41</f>
        <v>#REF!</v>
      </c>
      <c r="C41" s="144" t="e">
        <f>[3]社員情報!C41</f>
        <v>#REF!</v>
      </c>
      <c r="D41" s="145" t="e">
        <f>[4]賞与計算!AP$19</f>
        <v>#REF!</v>
      </c>
      <c r="E41" s="145" t="e">
        <f t="shared" si="1"/>
        <v>#REF!</v>
      </c>
      <c r="F41" s="144" t="e">
        <f>IF(E41&gt;3495,賞与源泉徴収表!$B$36%,IF(E41&lt;=68,0,VLOOKUP(E41,賞与源泉徴収表!$D$10:$F$37,3,1)%))</f>
        <v>#REF!</v>
      </c>
      <c r="G41" s="144" t="e">
        <f>IF(E41&gt;3527,賞与源泉徴収表!$B$36%,IF(E41&lt;=94,0,VLOOKUP(E41,賞与源泉徴収表!$G$10:$I$37,3,1)%))</f>
        <v>#REF!</v>
      </c>
      <c r="H41" s="144" t="e">
        <f>IF(E41&gt;3559,賞与源泉徴収表!$B$36%,IF(E41&lt;=133,0,VLOOKUP(E41,賞与源泉徴収表!$J$10:$L$37,3,1)%))</f>
        <v>#REF!</v>
      </c>
      <c r="I41" s="144" t="e">
        <f>IF(E41&gt;3590,賞与源泉徴収表!$B$36%,IF(E41&lt;=171,0,VLOOKUP(E41,賞与源泉徴収表!$M$10:$O$37,3,1)%))</f>
        <v>#REF!</v>
      </c>
      <c r="J41" s="144" t="e">
        <f>IF(E41&gt;3622,賞与源泉徴収表!$B$36%,IF(E41&lt;=210,0,VLOOKUP(E41,賞与源泉徴収表!$P$10:$R$37,3,1)%))</f>
        <v>#REF!</v>
      </c>
      <c r="K41" s="144" t="e">
        <f>IF(E41&gt;3654,賞与源泉徴収表!$B$36%,IF(E41&lt;=243,0,VLOOKUP(E41,賞与源泉徴収表!$S$10:$U$37,3,1)%))</f>
        <v>#REF!</v>
      </c>
      <c r="L41" s="144" t="e">
        <f>IF(E41&gt;3685,賞与源泉徴収表!$B$36%,IF(E41&lt;=275,0,VLOOKUP(E41,賞与源泉徴収表!$V$10:$X$37,3,1)%))</f>
        <v>#REF!</v>
      </c>
      <c r="M41" s="144" t="e">
        <f>IF(E41&gt;3717,賞与源泉徴収表!$B$36%,IF(E41&lt;=308,0,VLOOKUP(E41,賞与源泉徴収表!$Y$10:$AA$37,3,1)%))</f>
        <v>#REF!</v>
      </c>
      <c r="N41" s="144" t="e">
        <f>IF(E41&gt;1118,賞与源泉徴収表!$B$37%,IF(E41&gt;524,賞与源泉徴収表!$B$33%,IF(E41&gt;293,賞与源泉徴収表!$B$29%,IF(E41&gt;222,賞与源泉徴収表!$B$23%,賞与源泉徴収表!$B$16%))))</f>
        <v>#REF!</v>
      </c>
    </row>
    <row r="42" spans="1:14">
      <c r="A42" s="135">
        <v>40</v>
      </c>
      <c r="B42" s="144" t="e">
        <f>[3]社員情報!B42</f>
        <v>#REF!</v>
      </c>
      <c r="C42" s="144" t="e">
        <f>[3]社員情報!C42</f>
        <v>#REF!</v>
      </c>
      <c r="D42" s="145" t="e">
        <f>[4]賞与計算!AQ$19</f>
        <v>#REF!</v>
      </c>
      <c r="E42" s="145" t="e">
        <f t="shared" si="1"/>
        <v>#REF!</v>
      </c>
      <c r="F42" s="144" t="e">
        <f>IF(E42&gt;3495,賞与源泉徴収表!$B$36%,IF(E42&lt;=68,0,VLOOKUP(E42,賞与源泉徴収表!$D$10:$F$37,3,1)%))</f>
        <v>#REF!</v>
      </c>
      <c r="G42" s="144" t="e">
        <f>IF(E42&gt;3527,賞与源泉徴収表!$B$36%,IF(E42&lt;=94,0,VLOOKUP(E42,賞与源泉徴収表!$G$10:$I$37,3,1)%))</f>
        <v>#REF!</v>
      </c>
      <c r="H42" s="144" t="e">
        <f>IF(E42&gt;3559,賞与源泉徴収表!$B$36%,IF(E42&lt;=133,0,VLOOKUP(E42,賞与源泉徴収表!$J$10:$L$37,3,1)%))</f>
        <v>#REF!</v>
      </c>
      <c r="I42" s="144" t="e">
        <f>IF(E42&gt;3590,賞与源泉徴収表!$B$36%,IF(E42&lt;=171,0,VLOOKUP(E42,賞与源泉徴収表!$M$10:$O$37,3,1)%))</f>
        <v>#REF!</v>
      </c>
      <c r="J42" s="144" t="e">
        <f>IF(E42&gt;3622,賞与源泉徴収表!$B$36%,IF(E42&lt;=210,0,VLOOKUP(E42,賞与源泉徴収表!$P$10:$R$37,3,1)%))</f>
        <v>#REF!</v>
      </c>
      <c r="K42" s="144" t="e">
        <f>IF(E42&gt;3654,賞与源泉徴収表!$B$36%,IF(E42&lt;=243,0,VLOOKUP(E42,賞与源泉徴収表!$S$10:$U$37,3,1)%))</f>
        <v>#REF!</v>
      </c>
      <c r="L42" s="144" t="e">
        <f>IF(E42&gt;3685,賞与源泉徴収表!$B$36%,IF(E42&lt;=275,0,VLOOKUP(E42,賞与源泉徴収表!$V$10:$X$37,3,1)%))</f>
        <v>#REF!</v>
      </c>
      <c r="M42" s="144" t="e">
        <f>IF(E42&gt;3717,賞与源泉徴収表!$B$36%,IF(E42&lt;=308,0,VLOOKUP(E42,賞与源泉徴収表!$Y$10:$AA$37,3,1)%))</f>
        <v>#REF!</v>
      </c>
      <c r="N42" s="144" t="e">
        <f>IF(E42&gt;1118,賞与源泉徴収表!$B$37%,IF(E42&gt;524,賞与源泉徴収表!$B$33%,IF(E42&gt;293,賞与源泉徴収表!$B$29%,IF(E42&gt;222,賞与源泉徴収表!$B$23%,賞与源泉徴収表!$B$16%))))</f>
        <v>#REF!</v>
      </c>
    </row>
    <row r="43" spans="1:14">
      <c r="A43" s="135">
        <v>41</v>
      </c>
      <c r="B43" s="144" t="e">
        <f>[3]社員情報!B43</f>
        <v>#REF!</v>
      </c>
      <c r="C43" s="144" t="e">
        <f>[3]社員情報!C43</f>
        <v>#REF!</v>
      </c>
      <c r="D43" s="145" t="e">
        <f>[4]賞与計算!AR$19</f>
        <v>#REF!</v>
      </c>
      <c r="E43" s="145" t="e">
        <f t="shared" si="1"/>
        <v>#REF!</v>
      </c>
      <c r="F43" s="144" t="e">
        <f>IF(E43&gt;3495,賞与源泉徴収表!$B$36%,IF(E43&lt;=68,0,VLOOKUP(E43,賞与源泉徴収表!$D$10:$F$37,3,1)%))</f>
        <v>#REF!</v>
      </c>
      <c r="G43" s="144" t="e">
        <f>IF(E43&gt;3527,賞与源泉徴収表!$B$36%,IF(E43&lt;=94,0,VLOOKUP(E43,賞与源泉徴収表!$G$10:$I$37,3,1)%))</f>
        <v>#REF!</v>
      </c>
      <c r="H43" s="144" t="e">
        <f>IF(E43&gt;3559,賞与源泉徴収表!$B$36%,IF(E43&lt;=133,0,VLOOKUP(E43,賞与源泉徴収表!$J$10:$L$37,3,1)%))</f>
        <v>#REF!</v>
      </c>
      <c r="I43" s="144" t="e">
        <f>IF(E43&gt;3590,賞与源泉徴収表!$B$36%,IF(E43&lt;=171,0,VLOOKUP(E43,賞与源泉徴収表!$M$10:$O$37,3,1)%))</f>
        <v>#REF!</v>
      </c>
      <c r="J43" s="144" t="e">
        <f>IF(E43&gt;3622,賞与源泉徴収表!$B$36%,IF(E43&lt;=210,0,VLOOKUP(E43,賞与源泉徴収表!$P$10:$R$37,3,1)%))</f>
        <v>#REF!</v>
      </c>
      <c r="K43" s="144" t="e">
        <f>IF(E43&gt;3654,賞与源泉徴収表!$B$36%,IF(E43&lt;=243,0,VLOOKUP(E43,賞与源泉徴収表!$S$10:$U$37,3,1)%))</f>
        <v>#REF!</v>
      </c>
      <c r="L43" s="144" t="e">
        <f>IF(E43&gt;3685,賞与源泉徴収表!$B$36%,IF(E43&lt;=275,0,VLOOKUP(E43,賞与源泉徴収表!$V$10:$X$37,3,1)%))</f>
        <v>#REF!</v>
      </c>
      <c r="M43" s="144" t="e">
        <f>IF(E43&gt;3717,賞与源泉徴収表!$B$36%,IF(E43&lt;=308,0,VLOOKUP(E43,賞与源泉徴収表!$Y$10:$AA$37,3,1)%))</f>
        <v>#REF!</v>
      </c>
      <c r="N43" s="144" t="e">
        <f>IF(E43&gt;1118,賞与源泉徴収表!$B$37%,IF(E43&gt;524,賞与源泉徴収表!$B$33%,IF(E43&gt;293,賞与源泉徴収表!$B$29%,IF(E43&gt;222,賞与源泉徴収表!$B$23%,賞与源泉徴収表!$B$16%))))</f>
        <v>#REF!</v>
      </c>
    </row>
    <row r="44" spans="1:14">
      <c r="A44" s="135">
        <v>42</v>
      </c>
      <c r="B44" s="144" t="e">
        <f>[3]社員情報!B44</f>
        <v>#REF!</v>
      </c>
      <c r="C44" s="144" t="e">
        <f>[3]社員情報!C44</f>
        <v>#REF!</v>
      </c>
      <c r="D44" s="145" t="e">
        <f>[4]賞与計算!AS$19</f>
        <v>#REF!</v>
      </c>
      <c r="E44" s="145" t="e">
        <f t="shared" si="1"/>
        <v>#REF!</v>
      </c>
      <c r="F44" s="144" t="e">
        <f>IF(E44&gt;3495,賞与源泉徴収表!$B$36%,IF(E44&lt;=68,0,VLOOKUP(E44,賞与源泉徴収表!$D$10:$F$37,3,1)%))</f>
        <v>#REF!</v>
      </c>
      <c r="G44" s="144" t="e">
        <f>IF(E44&gt;3527,賞与源泉徴収表!$B$36%,IF(E44&lt;=94,0,VLOOKUP(E44,賞与源泉徴収表!$G$10:$I$37,3,1)%))</f>
        <v>#REF!</v>
      </c>
      <c r="H44" s="144" t="e">
        <f>IF(E44&gt;3559,賞与源泉徴収表!$B$36%,IF(E44&lt;=133,0,VLOOKUP(E44,賞与源泉徴収表!$J$10:$L$37,3,1)%))</f>
        <v>#REF!</v>
      </c>
      <c r="I44" s="144" t="e">
        <f>IF(E44&gt;3590,賞与源泉徴収表!$B$36%,IF(E44&lt;=171,0,VLOOKUP(E44,賞与源泉徴収表!$M$10:$O$37,3,1)%))</f>
        <v>#REF!</v>
      </c>
      <c r="J44" s="144" t="e">
        <f>IF(E44&gt;3622,賞与源泉徴収表!$B$36%,IF(E44&lt;=210,0,VLOOKUP(E44,賞与源泉徴収表!$P$10:$R$37,3,1)%))</f>
        <v>#REF!</v>
      </c>
      <c r="K44" s="144" t="e">
        <f>IF(E44&gt;3654,賞与源泉徴収表!$B$36%,IF(E44&lt;=243,0,VLOOKUP(E44,賞与源泉徴収表!$S$10:$U$37,3,1)%))</f>
        <v>#REF!</v>
      </c>
      <c r="L44" s="144" t="e">
        <f>IF(E44&gt;3685,賞与源泉徴収表!$B$36%,IF(E44&lt;=275,0,VLOOKUP(E44,賞与源泉徴収表!$V$10:$X$37,3,1)%))</f>
        <v>#REF!</v>
      </c>
      <c r="M44" s="144" t="e">
        <f>IF(E44&gt;3717,賞与源泉徴収表!$B$36%,IF(E44&lt;=308,0,VLOOKUP(E44,賞与源泉徴収表!$Y$10:$AA$37,3,1)%))</f>
        <v>#REF!</v>
      </c>
      <c r="N44" s="144" t="e">
        <f>IF(E44&gt;1118,賞与源泉徴収表!$B$37%,IF(E44&gt;524,賞与源泉徴収表!$B$33%,IF(E44&gt;293,賞与源泉徴収表!$B$29%,IF(E44&gt;222,賞与源泉徴収表!$B$23%,賞与源泉徴収表!$B$16%))))</f>
        <v>#REF!</v>
      </c>
    </row>
    <row r="45" spans="1:14">
      <c r="A45" s="135">
        <v>43</v>
      </c>
      <c r="B45" s="144" t="e">
        <f>[3]社員情報!B45</f>
        <v>#REF!</v>
      </c>
      <c r="C45" s="144" t="e">
        <f>[3]社員情報!C45</f>
        <v>#REF!</v>
      </c>
      <c r="D45" s="145" t="e">
        <f>[4]賞与計算!AT$19</f>
        <v>#REF!</v>
      </c>
      <c r="E45" s="145" t="e">
        <f t="shared" si="1"/>
        <v>#REF!</v>
      </c>
      <c r="F45" s="144" t="e">
        <f>IF(E45&gt;3495,賞与源泉徴収表!$B$36%,IF(E45&lt;=68,0,VLOOKUP(E45,賞与源泉徴収表!$D$10:$F$37,3,1)%))</f>
        <v>#REF!</v>
      </c>
      <c r="G45" s="144" t="e">
        <f>IF(E45&gt;3527,賞与源泉徴収表!$B$36%,IF(E45&lt;=94,0,VLOOKUP(E45,賞与源泉徴収表!$G$10:$I$37,3,1)%))</f>
        <v>#REF!</v>
      </c>
      <c r="H45" s="144" t="e">
        <f>IF(E45&gt;3559,賞与源泉徴収表!$B$36%,IF(E45&lt;=133,0,VLOOKUP(E45,賞与源泉徴収表!$J$10:$L$37,3,1)%))</f>
        <v>#REF!</v>
      </c>
      <c r="I45" s="144" t="e">
        <f>IF(E45&gt;3590,賞与源泉徴収表!$B$36%,IF(E45&lt;=171,0,VLOOKUP(E45,賞与源泉徴収表!$M$10:$O$37,3,1)%))</f>
        <v>#REF!</v>
      </c>
      <c r="J45" s="144" t="e">
        <f>IF(E45&gt;3622,賞与源泉徴収表!$B$36%,IF(E45&lt;=210,0,VLOOKUP(E45,賞与源泉徴収表!$P$10:$R$37,3,1)%))</f>
        <v>#REF!</v>
      </c>
      <c r="K45" s="144" t="e">
        <f>IF(E45&gt;3654,賞与源泉徴収表!$B$36%,IF(E45&lt;=243,0,VLOOKUP(E45,賞与源泉徴収表!$S$10:$U$37,3,1)%))</f>
        <v>#REF!</v>
      </c>
      <c r="L45" s="144" t="e">
        <f>IF(E45&gt;3685,賞与源泉徴収表!$B$36%,IF(E45&lt;=275,0,VLOOKUP(E45,賞与源泉徴収表!$V$10:$X$37,3,1)%))</f>
        <v>#REF!</v>
      </c>
      <c r="M45" s="144" t="e">
        <f>IF(E45&gt;3717,賞与源泉徴収表!$B$36%,IF(E45&lt;=308,0,VLOOKUP(E45,賞与源泉徴収表!$Y$10:$AA$37,3,1)%))</f>
        <v>#REF!</v>
      </c>
      <c r="N45" s="144" t="e">
        <f>IF(E45&gt;1118,賞与源泉徴収表!$B$37%,IF(E45&gt;524,賞与源泉徴収表!$B$33%,IF(E45&gt;293,賞与源泉徴収表!$B$29%,IF(E45&gt;222,賞与源泉徴収表!$B$23%,賞与源泉徴収表!$B$16%))))</f>
        <v>#REF!</v>
      </c>
    </row>
    <row r="46" spans="1:14">
      <c r="A46" s="135">
        <v>44</v>
      </c>
      <c r="B46" s="144" t="e">
        <f>[3]社員情報!B46</f>
        <v>#REF!</v>
      </c>
      <c r="C46" s="144" t="e">
        <f>[3]社員情報!C46</f>
        <v>#REF!</v>
      </c>
      <c r="D46" s="145" t="e">
        <f>[4]賞与計算!AU$19</f>
        <v>#REF!</v>
      </c>
      <c r="E46" s="145" t="e">
        <f t="shared" si="1"/>
        <v>#REF!</v>
      </c>
      <c r="F46" s="144" t="e">
        <f>IF(E46&gt;3495,賞与源泉徴収表!$B$36%,IF(E46&lt;=68,0,VLOOKUP(E46,賞与源泉徴収表!$D$10:$F$37,3,1)%))</f>
        <v>#REF!</v>
      </c>
      <c r="G46" s="144" t="e">
        <f>IF(E46&gt;3527,賞与源泉徴収表!$B$36%,IF(E46&lt;=94,0,VLOOKUP(E46,賞与源泉徴収表!$G$10:$I$37,3,1)%))</f>
        <v>#REF!</v>
      </c>
      <c r="H46" s="144" t="e">
        <f>IF(E46&gt;3559,賞与源泉徴収表!$B$36%,IF(E46&lt;=133,0,VLOOKUP(E46,賞与源泉徴収表!$J$10:$L$37,3,1)%))</f>
        <v>#REF!</v>
      </c>
      <c r="I46" s="144" t="e">
        <f>IF(E46&gt;3590,賞与源泉徴収表!$B$36%,IF(E46&lt;=171,0,VLOOKUP(E46,賞与源泉徴収表!$M$10:$O$37,3,1)%))</f>
        <v>#REF!</v>
      </c>
      <c r="J46" s="144" t="e">
        <f>IF(E46&gt;3622,賞与源泉徴収表!$B$36%,IF(E46&lt;=210,0,VLOOKUP(E46,賞与源泉徴収表!$P$10:$R$37,3,1)%))</f>
        <v>#REF!</v>
      </c>
      <c r="K46" s="144" t="e">
        <f>IF(E46&gt;3654,賞与源泉徴収表!$B$36%,IF(E46&lt;=243,0,VLOOKUP(E46,賞与源泉徴収表!$S$10:$U$37,3,1)%))</f>
        <v>#REF!</v>
      </c>
      <c r="L46" s="144" t="e">
        <f>IF(E46&gt;3685,賞与源泉徴収表!$B$36%,IF(E46&lt;=275,0,VLOOKUP(E46,賞与源泉徴収表!$V$10:$X$37,3,1)%))</f>
        <v>#REF!</v>
      </c>
      <c r="M46" s="144" t="e">
        <f>IF(E46&gt;3717,賞与源泉徴収表!$B$36%,IF(E46&lt;=308,0,VLOOKUP(E46,賞与源泉徴収表!$Y$10:$AA$37,3,1)%))</f>
        <v>#REF!</v>
      </c>
      <c r="N46" s="144" t="e">
        <f>IF(E46&gt;1118,賞与源泉徴収表!$B$37%,IF(E46&gt;524,賞与源泉徴収表!$B$33%,IF(E46&gt;293,賞与源泉徴収表!$B$29%,IF(E46&gt;222,賞与源泉徴収表!$B$23%,賞与源泉徴収表!$B$16%))))</f>
        <v>#REF!</v>
      </c>
    </row>
    <row r="47" spans="1:14">
      <c r="A47" s="135">
        <v>45</v>
      </c>
      <c r="B47" s="144" t="e">
        <f>[3]社員情報!B47</f>
        <v>#REF!</v>
      </c>
      <c r="C47" s="144" t="e">
        <f>[3]社員情報!C47</f>
        <v>#REF!</v>
      </c>
      <c r="D47" s="145" t="e">
        <f>[4]賞与計算!AV$19</f>
        <v>#REF!</v>
      </c>
      <c r="E47" s="145" t="e">
        <f t="shared" si="1"/>
        <v>#REF!</v>
      </c>
      <c r="F47" s="144" t="e">
        <f>IF(E47&gt;3495,賞与源泉徴収表!$B$36%,IF(E47&lt;=68,0,VLOOKUP(E47,賞与源泉徴収表!$D$10:$F$37,3,1)%))</f>
        <v>#REF!</v>
      </c>
      <c r="G47" s="144" t="e">
        <f>IF(E47&gt;3527,賞与源泉徴収表!$B$36%,IF(E47&lt;=94,0,VLOOKUP(E47,賞与源泉徴収表!$G$10:$I$37,3,1)%))</f>
        <v>#REF!</v>
      </c>
      <c r="H47" s="144" t="e">
        <f>IF(E47&gt;3559,賞与源泉徴収表!$B$36%,IF(E47&lt;=133,0,VLOOKUP(E47,賞与源泉徴収表!$J$10:$L$37,3,1)%))</f>
        <v>#REF!</v>
      </c>
      <c r="I47" s="144" t="e">
        <f>IF(E47&gt;3590,賞与源泉徴収表!$B$36%,IF(E47&lt;=171,0,VLOOKUP(E47,賞与源泉徴収表!$M$10:$O$37,3,1)%))</f>
        <v>#REF!</v>
      </c>
      <c r="J47" s="144" t="e">
        <f>IF(E47&gt;3622,賞与源泉徴収表!$B$36%,IF(E47&lt;=210,0,VLOOKUP(E47,賞与源泉徴収表!$P$10:$R$37,3,1)%))</f>
        <v>#REF!</v>
      </c>
      <c r="K47" s="144" t="e">
        <f>IF(E47&gt;3654,賞与源泉徴収表!$B$36%,IF(E47&lt;=243,0,VLOOKUP(E47,賞与源泉徴収表!$S$10:$U$37,3,1)%))</f>
        <v>#REF!</v>
      </c>
      <c r="L47" s="144" t="e">
        <f>IF(E47&gt;3685,賞与源泉徴収表!$B$36%,IF(E47&lt;=275,0,VLOOKUP(E47,賞与源泉徴収表!$V$10:$X$37,3,1)%))</f>
        <v>#REF!</v>
      </c>
      <c r="M47" s="144" t="e">
        <f>IF(E47&gt;3717,賞与源泉徴収表!$B$36%,IF(E47&lt;=308,0,VLOOKUP(E47,賞与源泉徴収表!$Y$10:$AA$37,3,1)%))</f>
        <v>#REF!</v>
      </c>
      <c r="N47" s="144" t="e">
        <f>IF(E47&gt;1118,賞与源泉徴収表!$B$37%,IF(E47&gt;524,賞与源泉徴収表!$B$33%,IF(E47&gt;293,賞与源泉徴収表!$B$29%,IF(E47&gt;222,賞与源泉徴収表!$B$23%,賞与源泉徴収表!$B$16%))))</f>
        <v>#REF!</v>
      </c>
    </row>
    <row r="48" spans="1:14">
      <c r="A48" s="135">
        <v>46</v>
      </c>
      <c r="B48" s="144" t="e">
        <f>[3]社員情報!B48</f>
        <v>#REF!</v>
      </c>
      <c r="C48" s="144" t="e">
        <f>[3]社員情報!C48</f>
        <v>#REF!</v>
      </c>
      <c r="D48" s="145" t="e">
        <f>[4]賞与計算!AW$19</f>
        <v>#REF!</v>
      </c>
      <c r="E48" s="145" t="e">
        <f t="shared" si="1"/>
        <v>#REF!</v>
      </c>
      <c r="F48" s="144" t="e">
        <f>IF(E48&gt;3495,賞与源泉徴収表!$B$36%,IF(E48&lt;=68,0,VLOOKUP(E48,賞与源泉徴収表!$D$10:$F$37,3,1)%))</f>
        <v>#REF!</v>
      </c>
      <c r="G48" s="144" t="e">
        <f>IF(E48&gt;3527,賞与源泉徴収表!$B$36%,IF(E48&lt;=94,0,VLOOKUP(E48,賞与源泉徴収表!$G$10:$I$37,3,1)%))</f>
        <v>#REF!</v>
      </c>
      <c r="H48" s="144" t="e">
        <f>IF(E48&gt;3559,賞与源泉徴収表!$B$36%,IF(E48&lt;=133,0,VLOOKUP(E48,賞与源泉徴収表!$J$10:$L$37,3,1)%))</f>
        <v>#REF!</v>
      </c>
      <c r="I48" s="144" t="e">
        <f>IF(E48&gt;3590,賞与源泉徴収表!$B$36%,IF(E48&lt;=171,0,VLOOKUP(E48,賞与源泉徴収表!$M$10:$O$37,3,1)%))</f>
        <v>#REF!</v>
      </c>
      <c r="J48" s="144" t="e">
        <f>IF(E48&gt;3622,賞与源泉徴収表!$B$36%,IF(E48&lt;=210,0,VLOOKUP(E48,賞与源泉徴収表!$P$10:$R$37,3,1)%))</f>
        <v>#REF!</v>
      </c>
      <c r="K48" s="144" t="e">
        <f>IF(E48&gt;3654,賞与源泉徴収表!$B$36%,IF(E48&lt;=243,0,VLOOKUP(E48,賞与源泉徴収表!$S$10:$U$37,3,1)%))</f>
        <v>#REF!</v>
      </c>
      <c r="L48" s="144" t="e">
        <f>IF(E48&gt;3685,賞与源泉徴収表!$B$36%,IF(E48&lt;=275,0,VLOOKUP(E48,賞与源泉徴収表!$V$10:$X$37,3,1)%))</f>
        <v>#REF!</v>
      </c>
      <c r="M48" s="144" t="e">
        <f>IF(E48&gt;3717,賞与源泉徴収表!$B$36%,IF(E48&lt;=308,0,VLOOKUP(E48,賞与源泉徴収表!$Y$10:$AA$37,3,1)%))</f>
        <v>#REF!</v>
      </c>
      <c r="N48" s="144" t="e">
        <f>IF(E48&gt;1118,賞与源泉徴収表!$B$37%,IF(E48&gt;524,賞与源泉徴収表!$B$33%,IF(E48&gt;293,賞与源泉徴収表!$B$29%,IF(E48&gt;222,賞与源泉徴収表!$B$23%,賞与源泉徴収表!$B$16%))))</f>
        <v>#REF!</v>
      </c>
    </row>
    <row r="49" spans="1:14">
      <c r="A49" s="135">
        <v>47</v>
      </c>
      <c r="B49" s="144" t="e">
        <f>[3]社員情報!B49</f>
        <v>#REF!</v>
      </c>
      <c r="C49" s="144" t="e">
        <f>[3]社員情報!C49</f>
        <v>#REF!</v>
      </c>
      <c r="D49" s="145" t="e">
        <f>[4]賞与計算!AX$19</f>
        <v>#REF!</v>
      </c>
      <c r="E49" s="145" t="e">
        <f t="shared" si="1"/>
        <v>#REF!</v>
      </c>
      <c r="F49" s="144" t="e">
        <f>IF(E49&gt;3495,賞与源泉徴収表!$B$36%,IF(E49&lt;=68,0,VLOOKUP(E49,賞与源泉徴収表!$D$10:$F$37,3,1)%))</f>
        <v>#REF!</v>
      </c>
      <c r="G49" s="144" t="e">
        <f>IF(E49&gt;3527,賞与源泉徴収表!$B$36%,IF(E49&lt;=94,0,VLOOKUP(E49,賞与源泉徴収表!$G$10:$I$37,3,1)%))</f>
        <v>#REF!</v>
      </c>
      <c r="H49" s="144" t="e">
        <f>IF(E49&gt;3559,賞与源泉徴収表!$B$36%,IF(E49&lt;=133,0,VLOOKUP(E49,賞与源泉徴収表!$J$10:$L$37,3,1)%))</f>
        <v>#REF!</v>
      </c>
      <c r="I49" s="144" t="e">
        <f>IF(E49&gt;3590,賞与源泉徴収表!$B$36%,IF(E49&lt;=171,0,VLOOKUP(E49,賞与源泉徴収表!$M$10:$O$37,3,1)%))</f>
        <v>#REF!</v>
      </c>
      <c r="J49" s="144" t="e">
        <f>IF(E49&gt;3622,賞与源泉徴収表!$B$36%,IF(E49&lt;=210,0,VLOOKUP(E49,賞与源泉徴収表!$P$10:$R$37,3,1)%))</f>
        <v>#REF!</v>
      </c>
      <c r="K49" s="144" t="e">
        <f>IF(E49&gt;3654,賞与源泉徴収表!$B$36%,IF(E49&lt;=243,0,VLOOKUP(E49,賞与源泉徴収表!$S$10:$U$37,3,1)%))</f>
        <v>#REF!</v>
      </c>
      <c r="L49" s="144" t="e">
        <f>IF(E49&gt;3685,賞与源泉徴収表!$B$36%,IF(E49&lt;=275,0,VLOOKUP(E49,賞与源泉徴収表!$V$10:$X$37,3,1)%))</f>
        <v>#REF!</v>
      </c>
      <c r="M49" s="144" t="e">
        <f>IF(E49&gt;3717,賞与源泉徴収表!$B$36%,IF(E49&lt;=308,0,VLOOKUP(E49,賞与源泉徴収表!$Y$10:$AA$37,3,1)%))</f>
        <v>#REF!</v>
      </c>
      <c r="N49" s="144" t="e">
        <f>IF(E49&gt;1118,賞与源泉徴収表!$B$37%,IF(E49&gt;524,賞与源泉徴収表!$B$33%,IF(E49&gt;293,賞与源泉徴収表!$B$29%,IF(E49&gt;222,賞与源泉徴収表!$B$23%,賞与源泉徴収表!$B$16%))))</f>
        <v>#REF!</v>
      </c>
    </row>
    <row r="50" spans="1:14">
      <c r="A50" s="135">
        <v>48</v>
      </c>
      <c r="B50" s="144" t="e">
        <f>[3]社員情報!B50</f>
        <v>#REF!</v>
      </c>
      <c r="C50" s="144" t="e">
        <f>[3]社員情報!C50</f>
        <v>#REF!</v>
      </c>
      <c r="D50" s="145" t="e">
        <f>[4]賞与計算!AY$19</f>
        <v>#REF!</v>
      </c>
      <c r="E50" s="145" t="e">
        <f t="shared" si="1"/>
        <v>#REF!</v>
      </c>
      <c r="F50" s="144" t="e">
        <f>IF(E50&gt;3495,賞与源泉徴収表!$B$36%,IF(E50&lt;=68,0,VLOOKUP(E50,賞与源泉徴収表!$D$10:$F$37,3,1)%))</f>
        <v>#REF!</v>
      </c>
      <c r="G50" s="144" t="e">
        <f>IF(E50&gt;3527,賞与源泉徴収表!$B$36%,IF(E50&lt;=94,0,VLOOKUP(E50,賞与源泉徴収表!$G$10:$I$37,3,1)%))</f>
        <v>#REF!</v>
      </c>
      <c r="H50" s="144" t="e">
        <f>IF(E50&gt;3559,賞与源泉徴収表!$B$36%,IF(E50&lt;=133,0,VLOOKUP(E50,賞与源泉徴収表!$J$10:$L$37,3,1)%))</f>
        <v>#REF!</v>
      </c>
      <c r="I50" s="144" t="e">
        <f>IF(E50&gt;3590,賞与源泉徴収表!$B$36%,IF(E50&lt;=171,0,VLOOKUP(E50,賞与源泉徴収表!$M$10:$O$37,3,1)%))</f>
        <v>#REF!</v>
      </c>
      <c r="J50" s="144" t="e">
        <f>IF(E50&gt;3622,賞与源泉徴収表!$B$36%,IF(E50&lt;=210,0,VLOOKUP(E50,賞与源泉徴収表!$P$10:$R$37,3,1)%))</f>
        <v>#REF!</v>
      </c>
      <c r="K50" s="144" t="e">
        <f>IF(E50&gt;3654,賞与源泉徴収表!$B$36%,IF(E50&lt;=243,0,VLOOKUP(E50,賞与源泉徴収表!$S$10:$U$37,3,1)%))</f>
        <v>#REF!</v>
      </c>
      <c r="L50" s="144" t="e">
        <f>IF(E50&gt;3685,賞与源泉徴収表!$B$36%,IF(E50&lt;=275,0,VLOOKUP(E50,賞与源泉徴収表!$V$10:$X$37,3,1)%))</f>
        <v>#REF!</v>
      </c>
      <c r="M50" s="144" t="e">
        <f>IF(E50&gt;3717,賞与源泉徴収表!$B$36%,IF(E50&lt;=308,0,VLOOKUP(E50,賞与源泉徴収表!$Y$10:$AA$37,3,1)%))</f>
        <v>#REF!</v>
      </c>
      <c r="N50" s="144" t="e">
        <f>IF(E50&gt;1118,賞与源泉徴収表!$B$37%,IF(E50&gt;524,賞与源泉徴収表!$B$33%,IF(E50&gt;293,賞与源泉徴収表!$B$29%,IF(E50&gt;222,賞与源泉徴収表!$B$23%,賞与源泉徴収表!$B$16%))))</f>
        <v>#REF!</v>
      </c>
    </row>
    <row r="51" spans="1:14">
      <c r="A51" s="135">
        <v>49</v>
      </c>
      <c r="B51" s="144" t="e">
        <f>[3]社員情報!B51</f>
        <v>#REF!</v>
      </c>
      <c r="C51" s="144" t="e">
        <f>[3]社員情報!C51</f>
        <v>#REF!</v>
      </c>
      <c r="D51" s="145" t="e">
        <f>[4]賞与計算!AZ$19</f>
        <v>#REF!</v>
      </c>
      <c r="E51" s="145" t="e">
        <f t="shared" si="1"/>
        <v>#REF!</v>
      </c>
      <c r="F51" s="144" t="e">
        <f>IF(E51&gt;3495,賞与源泉徴収表!$B$36%,IF(E51&lt;=68,0,VLOOKUP(E51,賞与源泉徴収表!$D$10:$F$37,3,1)%))</f>
        <v>#REF!</v>
      </c>
      <c r="G51" s="144" t="e">
        <f>IF(E51&gt;3527,賞与源泉徴収表!$B$36%,IF(E51&lt;=94,0,VLOOKUP(E51,賞与源泉徴収表!$G$10:$I$37,3,1)%))</f>
        <v>#REF!</v>
      </c>
      <c r="H51" s="144" t="e">
        <f>IF(E51&gt;3559,賞与源泉徴収表!$B$36%,IF(E51&lt;=133,0,VLOOKUP(E51,賞与源泉徴収表!$J$10:$L$37,3,1)%))</f>
        <v>#REF!</v>
      </c>
      <c r="I51" s="144" t="e">
        <f>IF(E51&gt;3590,賞与源泉徴収表!$B$36%,IF(E51&lt;=171,0,VLOOKUP(E51,賞与源泉徴収表!$M$10:$O$37,3,1)%))</f>
        <v>#REF!</v>
      </c>
      <c r="J51" s="144" t="e">
        <f>IF(E51&gt;3622,賞与源泉徴収表!$B$36%,IF(E51&lt;=210,0,VLOOKUP(E51,賞与源泉徴収表!$P$10:$R$37,3,1)%))</f>
        <v>#REF!</v>
      </c>
      <c r="K51" s="144" t="e">
        <f>IF(E51&gt;3654,賞与源泉徴収表!$B$36%,IF(E51&lt;=243,0,VLOOKUP(E51,賞与源泉徴収表!$S$10:$U$37,3,1)%))</f>
        <v>#REF!</v>
      </c>
      <c r="L51" s="144" t="e">
        <f>IF(E51&gt;3685,賞与源泉徴収表!$B$36%,IF(E51&lt;=275,0,VLOOKUP(E51,賞与源泉徴収表!$V$10:$X$37,3,1)%))</f>
        <v>#REF!</v>
      </c>
      <c r="M51" s="144" t="e">
        <f>IF(E51&gt;3717,賞与源泉徴収表!$B$36%,IF(E51&lt;=308,0,VLOOKUP(E51,賞与源泉徴収表!$Y$10:$AA$37,3,1)%))</f>
        <v>#REF!</v>
      </c>
      <c r="N51" s="144" t="e">
        <f>IF(E51&gt;1118,賞与源泉徴収表!$B$37%,IF(E51&gt;524,賞与源泉徴収表!$B$33%,IF(E51&gt;293,賞与源泉徴収表!$B$29%,IF(E51&gt;222,賞与源泉徴収表!$B$23%,賞与源泉徴収表!$B$16%))))</f>
        <v>#REF!</v>
      </c>
    </row>
    <row r="52" spans="1:14">
      <c r="A52" s="135">
        <v>50</v>
      </c>
      <c r="B52" s="144" t="e">
        <f>[3]社員情報!B52</f>
        <v>#REF!</v>
      </c>
      <c r="C52" s="144" t="e">
        <f>[3]社員情報!C52</f>
        <v>#REF!</v>
      </c>
      <c r="D52" s="145" t="e">
        <f>[4]賞与計算!BA$19</f>
        <v>#REF!</v>
      </c>
      <c r="E52" s="145" t="e">
        <f t="shared" si="1"/>
        <v>#REF!</v>
      </c>
      <c r="F52" s="144" t="e">
        <f>IF(E52&gt;3495,賞与源泉徴収表!$B$36%,IF(E52&lt;=68,0,VLOOKUP(E52,賞与源泉徴収表!$D$10:$F$37,3,1)%))</f>
        <v>#REF!</v>
      </c>
      <c r="G52" s="144" t="e">
        <f>IF(E52&gt;3527,賞与源泉徴収表!$B$36%,IF(E52&lt;=94,0,VLOOKUP(E52,賞与源泉徴収表!$G$10:$I$37,3,1)%))</f>
        <v>#REF!</v>
      </c>
      <c r="H52" s="144" t="e">
        <f>IF(E52&gt;3559,賞与源泉徴収表!$B$36%,IF(E52&lt;=133,0,VLOOKUP(E52,賞与源泉徴収表!$J$10:$L$37,3,1)%))</f>
        <v>#REF!</v>
      </c>
      <c r="I52" s="144" t="e">
        <f>IF(E52&gt;3590,賞与源泉徴収表!$B$36%,IF(E52&lt;=171,0,VLOOKUP(E52,賞与源泉徴収表!$M$10:$O$37,3,1)%))</f>
        <v>#REF!</v>
      </c>
      <c r="J52" s="144" t="e">
        <f>IF(E52&gt;3622,賞与源泉徴収表!$B$36%,IF(E52&lt;=210,0,VLOOKUP(E52,賞与源泉徴収表!$P$10:$R$37,3,1)%))</f>
        <v>#REF!</v>
      </c>
      <c r="K52" s="144" t="e">
        <f>IF(E52&gt;3654,賞与源泉徴収表!$B$36%,IF(E52&lt;=243,0,VLOOKUP(E52,賞与源泉徴収表!$S$10:$U$37,3,1)%))</f>
        <v>#REF!</v>
      </c>
      <c r="L52" s="144" t="e">
        <f>IF(E52&gt;3685,賞与源泉徴収表!$B$36%,IF(E52&lt;=275,0,VLOOKUP(E52,賞与源泉徴収表!$V$10:$X$37,3,1)%))</f>
        <v>#REF!</v>
      </c>
      <c r="M52" s="144" t="e">
        <f>IF(E52&gt;3717,賞与源泉徴収表!$B$36%,IF(E52&lt;=308,0,VLOOKUP(E52,賞与源泉徴収表!$Y$10:$AA$37,3,1)%))</f>
        <v>#REF!</v>
      </c>
      <c r="N52" s="144" t="e">
        <f>IF(E52&gt;1118,賞与源泉徴収表!$B$37%,IF(E52&gt;524,賞与源泉徴収表!$B$33%,IF(E52&gt;293,賞与源泉徴収表!$B$29%,IF(E52&gt;222,賞与源泉徴収表!$B$23%,賞与源泉徴収表!$B$16%))))</f>
        <v>#REF!</v>
      </c>
    </row>
    <row r="53" spans="1:14">
      <c r="A53" s="135">
        <v>51</v>
      </c>
      <c r="B53" s="144" t="e">
        <f>[3]社員情報!B53</f>
        <v>#REF!</v>
      </c>
      <c r="C53" s="144" t="e">
        <f>[3]社員情報!C53</f>
        <v>#REF!</v>
      </c>
      <c r="D53" s="145" t="e">
        <f>[4]賞与計算!BB$19</f>
        <v>#REF!</v>
      </c>
      <c r="E53" s="145" t="e">
        <f t="shared" si="1"/>
        <v>#REF!</v>
      </c>
      <c r="F53" s="144" t="e">
        <f>IF(E53&gt;3495,賞与源泉徴収表!$B$36%,IF(E53&lt;=68,0,VLOOKUP(E53,賞与源泉徴収表!$D$10:$F$37,3,1)%))</f>
        <v>#REF!</v>
      </c>
      <c r="G53" s="144" t="e">
        <f>IF(E53&gt;3527,賞与源泉徴収表!$B$36%,IF(E53&lt;=94,0,VLOOKUP(E53,賞与源泉徴収表!$G$10:$I$37,3,1)%))</f>
        <v>#REF!</v>
      </c>
      <c r="H53" s="144" t="e">
        <f>IF(E53&gt;3559,賞与源泉徴収表!$B$36%,IF(E53&lt;=133,0,VLOOKUP(E53,賞与源泉徴収表!$J$10:$L$37,3,1)%))</f>
        <v>#REF!</v>
      </c>
      <c r="I53" s="144" t="e">
        <f>IF(E53&gt;3590,賞与源泉徴収表!$B$36%,IF(E53&lt;=171,0,VLOOKUP(E53,賞与源泉徴収表!$M$10:$O$37,3,1)%))</f>
        <v>#REF!</v>
      </c>
      <c r="J53" s="144" t="e">
        <f>IF(E53&gt;3622,賞与源泉徴収表!$B$36%,IF(E53&lt;=210,0,VLOOKUP(E53,賞与源泉徴収表!$P$10:$R$37,3,1)%))</f>
        <v>#REF!</v>
      </c>
      <c r="K53" s="144" t="e">
        <f>IF(E53&gt;3654,賞与源泉徴収表!$B$36%,IF(E53&lt;=243,0,VLOOKUP(E53,賞与源泉徴収表!$S$10:$U$37,3,1)%))</f>
        <v>#REF!</v>
      </c>
      <c r="L53" s="144" t="e">
        <f>IF(E53&gt;3685,賞与源泉徴収表!$B$36%,IF(E53&lt;=275,0,VLOOKUP(E53,賞与源泉徴収表!$V$10:$X$37,3,1)%))</f>
        <v>#REF!</v>
      </c>
      <c r="M53" s="144" t="e">
        <f>IF(E53&gt;3717,賞与源泉徴収表!$B$36%,IF(E53&lt;=308,0,VLOOKUP(E53,賞与源泉徴収表!$Y$10:$AA$37,3,1)%))</f>
        <v>#REF!</v>
      </c>
      <c r="N53" s="144" t="e">
        <f>IF(E53&gt;1118,賞与源泉徴収表!$B$37%,IF(E53&gt;524,賞与源泉徴収表!$B$33%,IF(E53&gt;293,賞与源泉徴収表!$B$29%,IF(E53&gt;222,賞与源泉徴収表!$B$23%,賞与源泉徴収表!$B$16%))))</f>
        <v>#REF!</v>
      </c>
    </row>
    <row r="54" spans="1:14">
      <c r="A54" s="135">
        <v>52</v>
      </c>
      <c r="B54" s="144" t="e">
        <f>[3]社員情報!B54</f>
        <v>#REF!</v>
      </c>
      <c r="C54" s="144" t="e">
        <f>[3]社員情報!C54</f>
        <v>#REF!</v>
      </c>
      <c r="D54" s="145" t="e">
        <f>[4]賞与計算!BC$19</f>
        <v>#REF!</v>
      </c>
      <c r="E54" s="145" t="e">
        <f t="shared" si="1"/>
        <v>#REF!</v>
      </c>
      <c r="F54" s="144" t="e">
        <f>IF(E54&gt;3495,賞与源泉徴収表!$B$36%,IF(E54&lt;=68,0,VLOOKUP(E54,賞与源泉徴収表!$D$10:$F$37,3,1)%))</f>
        <v>#REF!</v>
      </c>
      <c r="G54" s="144" t="e">
        <f>IF(E54&gt;3527,賞与源泉徴収表!$B$36%,IF(E54&lt;=94,0,VLOOKUP(E54,賞与源泉徴収表!$G$10:$I$37,3,1)%))</f>
        <v>#REF!</v>
      </c>
      <c r="H54" s="144" t="e">
        <f>IF(E54&gt;3559,賞与源泉徴収表!$B$36%,IF(E54&lt;=133,0,VLOOKUP(E54,賞与源泉徴収表!$J$10:$L$37,3,1)%))</f>
        <v>#REF!</v>
      </c>
      <c r="I54" s="144" t="e">
        <f>IF(E54&gt;3590,賞与源泉徴収表!$B$36%,IF(E54&lt;=171,0,VLOOKUP(E54,賞与源泉徴収表!$M$10:$O$37,3,1)%))</f>
        <v>#REF!</v>
      </c>
      <c r="J54" s="144" t="e">
        <f>IF(E54&gt;3622,賞与源泉徴収表!$B$36%,IF(E54&lt;=210,0,VLOOKUP(E54,賞与源泉徴収表!$P$10:$R$37,3,1)%))</f>
        <v>#REF!</v>
      </c>
      <c r="K54" s="144" t="e">
        <f>IF(E54&gt;3654,賞与源泉徴収表!$B$36%,IF(E54&lt;=243,0,VLOOKUP(E54,賞与源泉徴収表!$S$10:$U$37,3,1)%))</f>
        <v>#REF!</v>
      </c>
      <c r="L54" s="144" t="e">
        <f>IF(E54&gt;3685,賞与源泉徴収表!$B$36%,IF(E54&lt;=275,0,VLOOKUP(E54,賞与源泉徴収表!$V$10:$X$37,3,1)%))</f>
        <v>#REF!</v>
      </c>
      <c r="M54" s="144" t="e">
        <f>IF(E54&gt;3717,賞与源泉徴収表!$B$36%,IF(E54&lt;=308,0,VLOOKUP(E54,賞与源泉徴収表!$Y$10:$AA$37,3,1)%))</f>
        <v>#REF!</v>
      </c>
      <c r="N54" s="144" t="e">
        <f>IF(E54&gt;1118,賞与源泉徴収表!$B$37%,IF(E54&gt;524,賞与源泉徴収表!$B$33%,IF(E54&gt;293,賞与源泉徴収表!$B$29%,IF(E54&gt;222,賞与源泉徴収表!$B$23%,賞与源泉徴収表!$B$16%))))</f>
        <v>#REF!</v>
      </c>
    </row>
    <row r="55" spans="1:14">
      <c r="A55" s="135">
        <v>53</v>
      </c>
      <c r="B55" s="144" t="e">
        <f>[3]社員情報!B55</f>
        <v>#REF!</v>
      </c>
      <c r="C55" s="144" t="e">
        <f>[3]社員情報!C55</f>
        <v>#REF!</v>
      </c>
      <c r="D55" s="145" t="e">
        <f>[4]賞与計算!BD$19</f>
        <v>#REF!</v>
      </c>
      <c r="E55" s="145" t="e">
        <f t="shared" si="1"/>
        <v>#REF!</v>
      </c>
      <c r="F55" s="144" t="e">
        <f>IF(E55&gt;3495,賞与源泉徴収表!$B$36%,IF(E55&lt;=68,0,VLOOKUP(E55,賞与源泉徴収表!$D$10:$F$37,3,1)%))</f>
        <v>#REF!</v>
      </c>
      <c r="G55" s="144" t="e">
        <f>IF(E55&gt;3527,賞与源泉徴収表!$B$36%,IF(E55&lt;=94,0,VLOOKUP(E55,賞与源泉徴収表!$G$10:$I$37,3,1)%))</f>
        <v>#REF!</v>
      </c>
      <c r="H55" s="144" t="e">
        <f>IF(E55&gt;3559,賞与源泉徴収表!$B$36%,IF(E55&lt;=133,0,VLOOKUP(E55,賞与源泉徴収表!$J$10:$L$37,3,1)%))</f>
        <v>#REF!</v>
      </c>
      <c r="I55" s="144" t="e">
        <f>IF(E55&gt;3590,賞与源泉徴収表!$B$36%,IF(E55&lt;=171,0,VLOOKUP(E55,賞与源泉徴収表!$M$10:$O$37,3,1)%))</f>
        <v>#REF!</v>
      </c>
      <c r="J55" s="144" t="e">
        <f>IF(E55&gt;3622,賞与源泉徴収表!$B$36%,IF(E55&lt;=210,0,VLOOKUP(E55,賞与源泉徴収表!$P$10:$R$37,3,1)%))</f>
        <v>#REF!</v>
      </c>
      <c r="K55" s="144" t="e">
        <f>IF(E55&gt;3654,賞与源泉徴収表!$B$36%,IF(E55&lt;=243,0,VLOOKUP(E55,賞与源泉徴収表!$S$10:$U$37,3,1)%))</f>
        <v>#REF!</v>
      </c>
      <c r="L55" s="144" t="e">
        <f>IF(E55&gt;3685,賞与源泉徴収表!$B$36%,IF(E55&lt;=275,0,VLOOKUP(E55,賞与源泉徴収表!$V$10:$X$37,3,1)%))</f>
        <v>#REF!</v>
      </c>
      <c r="M55" s="144" t="e">
        <f>IF(E55&gt;3717,賞与源泉徴収表!$B$36%,IF(E55&lt;=308,0,VLOOKUP(E55,賞与源泉徴収表!$Y$10:$AA$37,3,1)%))</f>
        <v>#REF!</v>
      </c>
      <c r="N55" s="144" t="e">
        <f>IF(E55&gt;1118,賞与源泉徴収表!$B$37%,IF(E55&gt;524,賞与源泉徴収表!$B$33%,IF(E55&gt;293,賞与源泉徴収表!$B$29%,IF(E55&gt;222,賞与源泉徴収表!$B$23%,賞与源泉徴収表!$B$16%))))</f>
        <v>#REF!</v>
      </c>
    </row>
    <row r="56" spans="1:14">
      <c r="A56" s="135">
        <v>54</v>
      </c>
      <c r="B56" s="144" t="e">
        <f>[3]社員情報!B56</f>
        <v>#REF!</v>
      </c>
      <c r="C56" s="144" t="e">
        <f>[3]社員情報!C56</f>
        <v>#REF!</v>
      </c>
      <c r="D56" s="145" t="e">
        <f>[4]賞与計算!BE$19</f>
        <v>#REF!</v>
      </c>
      <c r="E56" s="145" t="e">
        <f t="shared" si="1"/>
        <v>#REF!</v>
      </c>
      <c r="F56" s="144" t="e">
        <f>IF(E56&gt;3495,賞与源泉徴収表!$B$36%,IF(E56&lt;=68,0,VLOOKUP(E56,賞与源泉徴収表!$D$10:$F$37,3,1)%))</f>
        <v>#REF!</v>
      </c>
      <c r="G56" s="144" t="e">
        <f>IF(E56&gt;3527,賞与源泉徴収表!$B$36%,IF(E56&lt;=94,0,VLOOKUP(E56,賞与源泉徴収表!$G$10:$I$37,3,1)%))</f>
        <v>#REF!</v>
      </c>
      <c r="H56" s="144" t="e">
        <f>IF(E56&gt;3559,賞与源泉徴収表!$B$36%,IF(E56&lt;=133,0,VLOOKUP(E56,賞与源泉徴収表!$J$10:$L$37,3,1)%))</f>
        <v>#REF!</v>
      </c>
      <c r="I56" s="144" t="e">
        <f>IF(E56&gt;3590,賞与源泉徴収表!$B$36%,IF(E56&lt;=171,0,VLOOKUP(E56,賞与源泉徴収表!$M$10:$O$37,3,1)%))</f>
        <v>#REF!</v>
      </c>
      <c r="J56" s="144" t="e">
        <f>IF(E56&gt;3622,賞与源泉徴収表!$B$36%,IF(E56&lt;=210,0,VLOOKUP(E56,賞与源泉徴収表!$P$10:$R$37,3,1)%))</f>
        <v>#REF!</v>
      </c>
      <c r="K56" s="144" t="e">
        <f>IF(E56&gt;3654,賞与源泉徴収表!$B$36%,IF(E56&lt;=243,0,VLOOKUP(E56,賞与源泉徴収表!$S$10:$U$37,3,1)%))</f>
        <v>#REF!</v>
      </c>
      <c r="L56" s="144" t="e">
        <f>IF(E56&gt;3685,賞与源泉徴収表!$B$36%,IF(E56&lt;=275,0,VLOOKUP(E56,賞与源泉徴収表!$V$10:$X$37,3,1)%))</f>
        <v>#REF!</v>
      </c>
      <c r="M56" s="144" t="e">
        <f>IF(E56&gt;3717,賞与源泉徴収表!$B$36%,IF(E56&lt;=308,0,VLOOKUP(E56,賞与源泉徴収表!$Y$10:$AA$37,3,1)%))</f>
        <v>#REF!</v>
      </c>
      <c r="N56" s="144" t="e">
        <f>IF(E56&gt;1118,賞与源泉徴収表!$B$37%,IF(E56&gt;524,賞与源泉徴収表!$B$33%,IF(E56&gt;293,賞与源泉徴収表!$B$29%,IF(E56&gt;222,賞与源泉徴収表!$B$23%,賞与源泉徴収表!$B$16%))))</f>
        <v>#REF!</v>
      </c>
    </row>
    <row r="57" spans="1:14">
      <c r="A57" s="135">
        <v>55</v>
      </c>
      <c r="B57" s="144" t="e">
        <f>[3]社員情報!B57</f>
        <v>#REF!</v>
      </c>
      <c r="C57" s="144" t="e">
        <f>[3]社員情報!C57</f>
        <v>#REF!</v>
      </c>
      <c r="D57" s="145" t="e">
        <f>[4]賞与計算!BF$19</f>
        <v>#REF!</v>
      </c>
      <c r="E57" s="145" t="e">
        <f t="shared" si="1"/>
        <v>#REF!</v>
      </c>
      <c r="F57" s="144" t="e">
        <f>IF(E57&gt;3495,賞与源泉徴収表!$B$36%,IF(E57&lt;=68,0,VLOOKUP(E57,賞与源泉徴収表!$D$10:$F$37,3,1)%))</f>
        <v>#REF!</v>
      </c>
      <c r="G57" s="144" t="e">
        <f>IF(E57&gt;3527,賞与源泉徴収表!$B$36%,IF(E57&lt;=94,0,VLOOKUP(E57,賞与源泉徴収表!$G$10:$I$37,3,1)%))</f>
        <v>#REF!</v>
      </c>
      <c r="H57" s="144" t="e">
        <f>IF(E57&gt;3559,賞与源泉徴収表!$B$36%,IF(E57&lt;=133,0,VLOOKUP(E57,賞与源泉徴収表!$J$10:$L$37,3,1)%))</f>
        <v>#REF!</v>
      </c>
      <c r="I57" s="144" t="e">
        <f>IF(E57&gt;3590,賞与源泉徴収表!$B$36%,IF(E57&lt;=171,0,VLOOKUP(E57,賞与源泉徴収表!$M$10:$O$37,3,1)%))</f>
        <v>#REF!</v>
      </c>
      <c r="J57" s="144" t="e">
        <f>IF(E57&gt;3622,賞与源泉徴収表!$B$36%,IF(E57&lt;=210,0,VLOOKUP(E57,賞与源泉徴収表!$P$10:$R$37,3,1)%))</f>
        <v>#REF!</v>
      </c>
      <c r="K57" s="144" t="e">
        <f>IF(E57&gt;3654,賞与源泉徴収表!$B$36%,IF(E57&lt;=243,0,VLOOKUP(E57,賞与源泉徴収表!$S$10:$U$37,3,1)%))</f>
        <v>#REF!</v>
      </c>
      <c r="L57" s="144" t="e">
        <f>IF(E57&gt;3685,賞与源泉徴収表!$B$36%,IF(E57&lt;=275,0,VLOOKUP(E57,賞与源泉徴収表!$V$10:$X$37,3,1)%))</f>
        <v>#REF!</v>
      </c>
      <c r="M57" s="144" t="e">
        <f>IF(E57&gt;3717,賞与源泉徴収表!$B$36%,IF(E57&lt;=308,0,VLOOKUP(E57,賞与源泉徴収表!$Y$10:$AA$37,3,1)%))</f>
        <v>#REF!</v>
      </c>
      <c r="N57" s="144" t="e">
        <f>IF(E57&gt;1118,賞与源泉徴収表!$B$37%,IF(E57&gt;524,賞与源泉徴収表!$B$33%,IF(E57&gt;293,賞与源泉徴収表!$B$29%,IF(E57&gt;222,賞与源泉徴収表!$B$23%,賞与源泉徴収表!$B$16%))))</f>
        <v>#REF!</v>
      </c>
    </row>
    <row r="58" spans="1:14">
      <c r="A58" s="135">
        <v>56</v>
      </c>
      <c r="B58" s="144" t="e">
        <f>[3]社員情報!B58</f>
        <v>#REF!</v>
      </c>
      <c r="C58" s="144" t="e">
        <f>[3]社員情報!C58</f>
        <v>#REF!</v>
      </c>
      <c r="D58" s="145" t="e">
        <f>[4]賞与計算!BG$19</f>
        <v>#REF!</v>
      </c>
      <c r="E58" s="145" t="e">
        <f t="shared" si="1"/>
        <v>#REF!</v>
      </c>
      <c r="F58" s="144" t="e">
        <f>IF(E58&gt;3495,賞与源泉徴収表!$B$36%,IF(E58&lt;=68,0,VLOOKUP(E58,賞与源泉徴収表!$D$10:$F$37,3,1)%))</f>
        <v>#REF!</v>
      </c>
      <c r="G58" s="144" t="e">
        <f>IF(E58&gt;3527,賞与源泉徴収表!$B$36%,IF(E58&lt;=94,0,VLOOKUP(E58,賞与源泉徴収表!$G$10:$I$37,3,1)%))</f>
        <v>#REF!</v>
      </c>
      <c r="H58" s="144" t="e">
        <f>IF(E58&gt;3559,賞与源泉徴収表!$B$36%,IF(E58&lt;=133,0,VLOOKUP(E58,賞与源泉徴収表!$J$10:$L$37,3,1)%))</f>
        <v>#REF!</v>
      </c>
      <c r="I58" s="144" t="e">
        <f>IF(E58&gt;3590,賞与源泉徴収表!$B$36%,IF(E58&lt;=171,0,VLOOKUP(E58,賞与源泉徴収表!$M$10:$O$37,3,1)%))</f>
        <v>#REF!</v>
      </c>
      <c r="J58" s="144" t="e">
        <f>IF(E58&gt;3622,賞与源泉徴収表!$B$36%,IF(E58&lt;=210,0,VLOOKUP(E58,賞与源泉徴収表!$P$10:$R$37,3,1)%))</f>
        <v>#REF!</v>
      </c>
      <c r="K58" s="144" t="e">
        <f>IF(E58&gt;3654,賞与源泉徴収表!$B$36%,IF(E58&lt;=243,0,VLOOKUP(E58,賞与源泉徴収表!$S$10:$U$37,3,1)%))</f>
        <v>#REF!</v>
      </c>
      <c r="L58" s="144" t="e">
        <f>IF(E58&gt;3685,賞与源泉徴収表!$B$36%,IF(E58&lt;=275,0,VLOOKUP(E58,賞与源泉徴収表!$V$10:$X$37,3,1)%))</f>
        <v>#REF!</v>
      </c>
      <c r="M58" s="144" t="e">
        <f>IF(E58&gt;3717,賞与源泉徴収表!$B$36%,IF(E58&lt;=308,0,VLOOKUP(E58,賞与源泉徴収表!$Y$10:$AA$37,3,1)%))</f>
        <v>#REF!</v>
      </c>
      <c r="N58" s="144" t="e">
        <f>IF(E58&gt;1118,賞与源泉徴収表!$B$37%,IF(E58&gt;524,賞与源泉徴収表!$B$33%,IF(E58&gt;293,賞与源泉徴収表!$B$29%,IF(E58&gt;222,賞与源泉徴収表!$B$23%,賞与源泉徴収表!$B$16%))))</f>
        <v>#REF!</v>
      </c>
    </row>
    <row r="59" spans="1:14">
      <c r="A59" s="135">
        <v>57</v>
      </c>
      <c r="B59" s="144" t="e">
        <f>[3]社員情報!B59</f>
        <v>#REF!</v>
      </c>
      <c r="C59" s="144" t="e">
        <f>[3]社員情報!C59</f>
        <v>#REF!</v>
      </c>
      <c r="D59" s="145" t="e">
        <f>[4]賞与計算!BH$19</f>
        <v>#REF!</v>
      </c>
      <c r="E59" s="145" t="e">
        <f t="shared" si="1"/>
        <v>#REF!</v>
      </c>
      <c r="F59" s="144" t="e">
        <f>IF(E59&gt;3495,賞与源泉徴収表!$B$36%,IF(E59&lt;=68,0,VLOOKUP(E59,賞与源泉徴収表!$D$10:$F$37,3,1)%))</f>
        <v>#REF!</v>
      </c>
      <c r="G59" s="144" t="e">
        <f>IF(E59&gt;3527,賞与源泉徴収表!$B$36%,IF(E59&lt;=94,0,VLOOKUP(E59,賞与源泉徴収表!$G$10:$I$37,3,1)%))</f>
        <v>#REF!</v>
      </c>
      <c r="H59" s="144" t="e">
        <f>IF(E59&gt;3559,賞与源泉徴収表!$B$36%,IF(E59&lt;=133,0,VLOOKUP(E59,賞与源泉徴収表!$J$10:$L$37,3,1)%))</f>
        <v>#REF!</v>
      </c>
      <c r="I59" s="144" t="e">
        <f>IF(E59&gt;3590,賞与源泉徴収表!$B$36%,IF(E59&lt;=171,0,VLOOKUP(E59,賞与源泉徴収表!$M$10:$O$37,3,1)%))</f>
        <v>#REF!</v>
      </c>
      <c r="J59" s="144" t="e">
        <f>IF(E59&gt;3622,賞与源泉徴収表!$B$36%,IF(E59&lt;=210,0,VLOOKUP(E59,賞与源泉徴収表!$P$10:$R$37,3,1)%))</f>
        <v>#REF!</v>
      </c>
      <c r="K59" s="144" t="e">
        <f>IF(E59&gt;3654,賞与源泉徴収表!$B$36%,IF(E59&lt;=243,0,VLOOKUP(E59,賞与源泉徴収表!$S$10:$U$37,3,1)%))</f>
        <v>#REF!</v>
      </c>
      <c r="L59" s="144" t="e">
        <f>IF(E59&gt;3685,賞与源泉徴収表!$B$36%,IF(E59&lt;=275,0,VLOOKUP(E59,賞与源泉徴収表!$V$10:$X$37,3,1)%))</f>
        <v>#REF!</v>
      </c>
      <c r="M59" s="144" t="e">
        <f>IF(E59&gt;3717,賞与源泉徴収表!$B$36%,IF(E59&lt;=308,0,VLOOKUP(E59,賞与源泉徴収表!$Y$10:$AA$37,3,1)%))</f>
        <v>#REF!</v>
      </c>
      <c r="N59" s="144" t="e">
        <f>IF(E59&gt;1118,賞与源泉徴収表!$B$37%,IF(E59&gt;524,賞与源泉徴収表!$B$33%,IF(E59&gt;293,賞与源泉徴収表!$B$29%,IF(E59&gt;222,賞与源泉徴収表!$B$23%,賞与源泉徴収表!$B$16%))))</f>
        <v>#REF!</v>
      </c>
    </row>
    <row r="60" spans="1:14">
      <c r="A60" s="135">
        <v>58</v>
      </c>
      <c r="B60" s="144" t="e">
        <f>[3]社員情報!B60</f>
        <v>#REF!</v>
      </c>
      <c r="C60" s="144" t="e">
        <f>[3]社員情報!C60</f>
        <v>#REF!</v>
      </c>
      <c r="D60" s="145" t="e">
        <f>[4]賞与計算!BI$19</f>
        <v>#REF!</v>
      </c>
      <c r="E60" s="145" t="e">
        <f t="shared" si="1"/>
        <v>#REF!</v>
      </c>
      <c r="F60" s="144" t="e">
        <f>IF(E60&gt;3495,賞与源泉徴収表!$B$36%,IF(E60&lt;=68,0,VLOOKUP(E60,賞与源泉徴収表!$D$10:$F$37,3,1)%))</f>
        <v>#REF!</v>
      </c>
      <c r="G60" s="144" t="e">
        <f>IF(E60&gt;3527,賞与源泉徴収表!$B$36%,IF(E60&lt;=94,0,VLOOKUP(E60,賞与源泉徴収表!$G$10:$I$37,3,1)%))</f>
        <v>#REF!</v>
      </c>
      <c r="H60" s="144" t="e">
        <f>IF(E60&gt;3559,賞与源泉徴収表!$B$36%,IF(E60&lt;=133,0,VLOOKUP(E60,賞与源泉徴収表!$J$10:$L$37,3,1)%))</f>
        <v>#REF!</v>
      </c>
      <c r="I60" s="144" t="e">
        <f>IF(E60&gt;3590,賞与源泉徴収表!$B$36%,IF(E60&lt;=171,0,VLOOKUP(E60,賞与源泉徴収表!$M$10:$O$37,3,1)%))</f>
        <v>#REF!</v>
      </c>
      <c r="J60" s="144" t="e">
        <f>IF(E60&gt;3622,賞与源泉徴収表!$B$36%,IF(E60&lt;=210,0,VLOOKUP(E60,賞与源泉徴収表!$P$10:$R$37,3,1)%))</f>
        <v>#REF!</v>
      </c>
      <c r="K60" s="144" t="e">
        <f>IF(E60&gt;3654,賞与源泉徴収表!$B$36%,IF(E60&lt;=243,0,VLOOKUP(E60,賞与源泉徴収表!$S$10:$U$37,3,1)%))</f>
        <v>#REF!</v>
      </c>
      <c r="L60" s="144" t="e">
        <f>IF(E60&gt;3685,賞与源泉徴収表!$B$36%,IF(E60&lt;=275,0,VLOOKUP(E60,賞与源泉徴収表!$V$10:$X$37,3,1)%))</f>
        <v>#REF!</v>
      </c>
      <c r="M60" s="144" t="e">
        <f>IF(E60&gt;3717,賞与源泉徴収表!$B$36%,IF(E60&lt;=308,0,VLOOKUP(E60,賞与源泉徴収表!$Y$10:$AA$37,3,1)%))</f>
        <v>#REF!</v>
      </c>
      <c r="N60" s="144" t="e">
        <f>IF(E60&gt;1118,賞与源泉徴収表!$B$37%,IF(E60&gt;524,賞与源泉徴収表!$B$33%,IF(E60&gt;293,賞与源泉徴収表!$B$29%,IF(E60&gt;222,賞与源泉徴収表!$B$23%,賞与源泉徴収表!$B$16%))))</f>
        <v>#REF!</v>
      </c>
    </row>
    <row r="61" spans="1:14">
      <c r="A61" s="135">
        <v>59</v>
      </c>
      <c r="B61" s="144" t="e">
        <f>[3]社員情報!B61</f>
        <v>#REF!</v>
      </c>
      <c r="C61" s="144" t="e">
        <f>[3]社員情報!C61</f>
        <v>#REF!</v>
      </c>
      <c r="D61" s="145" t="e">
        <f>[4]賞与計算!BJ$19</f>
        <v>#REF!</v>
      </c>
      <c r="E61" s="145" t="e">
        <f t="shared" si="1"/>
        <v>#REF!</v>
      </c>
      <c r="F61" s="144" t="e">
        <f>IF(E61&gt;3495,賞与源泉徴収表!$B$36%,IF(E61&lt;=68,0,VLOOKUP(E61,賞与源泉徴収表!$D$10:$F$37,3,1)%))</f>
        <v>#REF!</v>
      </c>
      <c r="G61" s="144" t="e">
        <f>IF(E61&gt;3527,賞与源泉徴収表!$B$36%,IF(E61&lt;=94,0,VLOOKUP(E61,賞与源泉徴収表!$G$10:$I$37,3,1)%))</f>
        <v>#REF!</v>
      </c>
      <c r="H61" s="144" t="e">
        <f>IF(E61&gt;3559,賞与源泉徴収表!$B$36%,IF(E61&lt;=133,0,VLOOKUP(E61,賞与源泉徴収表!$J$10:$L$37,3,1)%))</f>
        <v>#REF!</v>
      </c>
      <c r="I61" s="144" t="e">
        <f>IF(E61&gt;3590,賞与源泉徴収表!$B$36%,IF(E61&lt;=171,0,VLOOKUP(E61,賞与源泉徴収表!$M$10:$O$37,3,1)%))</f>
        <v>#REF!</v>
      </c>
      <c r="J61" s="144" t="e">
        <f>IF(E61&gt;3622,賞与源泉徴収表!$B$36%,IF(E61&lt;=210,0,VLOOKUP(E61,賞与源泉徴収表!$P$10:$R$37,3,1)%))</f>
        <v>#REF!</v>
      </c>
      <c r="K61" s="144" t="e">
        <f>IF(E61&gt;3654,賞与源泉徴収表!$B$36%,IF(E61&lt;=243,0,VLOOKUP(E61,賞与源泉徴収表!$S$10:$U$37,3,1)%))</f>
        <v>#REF!</v>
      </c>
      <c r="L61" s="144" t="e">
        <f>IF(E61&gt;3685,賞与源泉徴収表!$B$36%,IF(E61&lt;=275,0,VLOOKUP(E61,賞与源泉徴収表!$V$10:$X$37,3,1)%))</f>
        <v>#REF!</v>
      </c>
      <c r="M61" s="144" t="e">
        <f>IF(E61&gt;3717,賞与源泉徴収表!$B$36%,IF(E61&lt;=308,0,VLOOKUP(E61,賞与源泉徴収表!$Y$10:$AA$37,3,1)%))</f>
        <v>#REF!</v>
      </c>
      <c r="N61" s="144" t="e">
        <f>IF(E61&gt;1118,賞与源泉徴収表!$B$37%,IF(E61&gt;524,賞与源泉徴収表!$B$33%,IF(E61&gt;293,賞与源泉徴収表!$B$29%,IF(E61&gt;222,賞与源泉徴収表!$B$23%,賞与源泉徴収表!$B$16%))))</f>
        <v>#REF!</v>
      </c>
    </row>
    <row r="62" spans="1:14">
      <c r="A62" s="135">
        <v>60</v>
      </c>
      <c r="B62" s="144" t="e">
        <f>[3]社員情報!B62</f>
        <v>#REF!</v>
      </c>
      <c r="C62" s="144" t="e">
        <f>[3]社員情報!C62</f>
        <v>#REF!</v>
      </c>
      <c r="D62" s="145" t="e">
        <f>[4]賞与計算!BK$19</f>
        <v>#REF!</v>
      </c>
      <c r="E62" s="145" t="e">
        <f t="shared" si="1"/>
        <v>#REF!</v>
      </c>
      <c r="F62" s="144" t="e">
        <f>IF(E62&gt;3495,賞与源泉徴収表!$B$36%,IF(E62&lt;=68,0,VLOOKUP(E62,賞与源泉徴収表!$D$10:$F$37,3,1)%))</f>
        <v>#REF!</v>
      </c>
      <c r="G62" s="144" t="e">
        <f>IF(E62&gt;3527,賞与源泉徴収表!$B$36%,IF(E62&lt;=94,0,VLOOKUP(E62,賞与源泉徴収表!$G$10:$I$37,3,1)%))</f>
        <v>#REF!</v>
      </c>
      <c r="H62" s="144" t="e">
        <f>IF(E62&gt;3559,賞与源泉徴収表!$B$36%,IF(E62&lt;=133,0,VLOOKUP(E62,賞与源泉徴収表!$J$10:$L$37,3,1)%))</f>
        <v>#REF!</v>
      </c>
      <c r="I62" s="144" t="e">
        <f>IF(E62&gt;3590,賞与源泉徴収表!$B$36%,IF(E62&lt;=171,0,VLOOKUP(E62,賞与源泉徴収表!$M$10:$O$37,3,1)%))</f>
        <v>#REF!</v>
      </c>
      <c r="J62" s="144" t="e">
        <f>IF(E62&gt;3622,賞与源泉徴収表!$B$36%,IF(E62&lt;=210,0,VLOOKUP(E62,賞与源泉徴収表!$P$10:$R$37,3,1)%))</f>
        <v>#REF!</v>
      </c>
      <c r="K62" s="144" t="e">
        <f>IF(E62&gt;3654,賞与源泉徴収表!$B$36%,IF(E62&lt;=243,0,VLOOKUP(E62,賞与源泉徴収表!$S$10:$U$37,3,1)%))</f>
        <v>#REF!</v>
      </c>
      <c r="L62" s="144" t="e">
        <f>IF(E62&gt;3685,賞与源泉徴収表!$B$36%,IF(E62&lt;=275,0,VLOOKUP(E62,賞与源泉徴収表!$V$10:$X$37,3,1)%))</f>
        <v>#REF!</v>
      </c>
      <c r="M62" s="144" t="e">
        <f>IF(E62&gt;3717,賞与源泉徴収表!$B$36%,IF(E62&lt;=308,0,VLOOKUP(E62,賞与源泉徴収表!$Y$10:$AA$37,3,1)%))</f>
        <v>#REF!</v>
      </c>
      <c r="N62" s="144" t="e">
        <f>IF(E62&gt;1118,賞与源泉徴収表!$B$37%,IF(E62&gt;524,賞与源泉徴収表!$B$33%,IF(E62&gt;293,賞与源泉徴収表!$B$29%,IF(E62&gt;222,賞与源泉徴収表!$B$23%,賞与源泉徴収表!$B$16%))))</f>
        <v>#REF!</v>
      </c>
    </row>
    <row r="63" spans="1:14">
      <c r="A63" s="135">
        <v>61</v>
      </c>
      <c r="B63" s="144" t="e">
        <f>[3]社員情報!B63</f>
        <v>#REF!</v>
      </c>
      <c r="C63" s="144" t="e">
        <f>[3]社員情報!C63</f>
        <v>#REF!</v>
      </c>
      <c r="D63" s="145" t="e">
        <f>[4]賞与計算!BL$19</f>
        <v>#REF!</v>
      </c>
      <c r="E63" s="145" t="e">
        <f t="shared" si="1"/>
        <v>#REF!</v>
      </c>
      <c r="F63" s="144" t="e">
        <f>IF(E63&gt;3495,賞与源泉徴収表!$B$36%,IF(E63&lt;=68,0,VLOOKUP(E63,賞与源泉徴収表!$D$10:$F$37,3,1)%))</f>
        <v>#REF!</v>
      </c>
      <c r="G63" s="144" t="e">
        <f>IF(E63&gt;3527,賞与源泉徴収表!$B$36%,IF(E63&lt;=94,0,VLOOKUP(E63,賞与源泉徴収表!$G$10:$I$37,3,1)%))</f>
        <v>#REF!</v>
      </c>
      <c r="H63" s="144" t="e">
        <f>IF(E63&gt;3559,賞与源泉徴収表!$B$36%,IF(E63&lt;=133,0,VLOOKUP(E63,賞与源泉徴収表!$J$10:$L$37,3,1)%))</f>
        <v>#REF!</v>
      </c>
      <c r="I63" s="144" t="e">
        <f>IF(E63&gt;3590,賞与源泉徴収表!$B$36%,IF(E63&lt;=171,0,VLOOKUP(E63,賞与源泉徴収表!$M$10:$O$37,3,1)%))</f>
        <v>#REF!</v>
      </c>
      <c r="J63" s="144" t="e">
        <f>IF(E63&gt;3622,賞与源泉徴収表!$B$36%,IF(E63&lt;=210,0,VLOOKUP(E63,賞与源泉徴収表!$P$10:$R$37,3,1)%))</f>
        <v>#REF!</v>
      </c>
      <c r="K63" s="144" t="e">
        <f>IF(E63&gt;3654,賞与源泉徴収表!$B$36%,IF(E63&lt;=243,0,VLOOKUP(E63,賞与源泉徴収表!$S$10:$U$37,3,1)%))</f>
        <v>#REF!</v>
      </c>
      <c r="L63" s="144" t="e">
        <f>IF(E63&gt;3685,賞与源泉徴収表!$B$36%,IF(E63&lt;=275,0,VLOOKUP(E63,賞与源泉徴収表!$V$10:$X$37,3,1)%))</f>
        <v>#REF!</v>
      </c>
      <c r="M63" s="144" t="e">
        <f>IF(E63&gt;3717,賞与源泉徴収表!$B$36%,IF(E63&lt;=308,0,VLOOKUP(E63,賞与源泉徴収表!$Y$10:$AA$37,3,1)%))</f>
        <v>#REF!</v>
      </c>
      <c r="N63" s="144" t="e">
        <f>IF(E63&gt;1118,賞与源泉徴収表!$B$37%,IF(E63&gt;524,賞与源泉徴収表!$B$33%,IF(E63&gt;293,賞与源泉徴収表!$B$29%,IF(E63&gt;222,賞与源泉徴収表!$B$23%,賞与源泉徴収表!$B$16%))))</f>
        <v>#REF!</v>
      </c>
    </row>
    <row r="64" spans="1:14">
      <c r="A64" s="135">
        <v>62</v>
      </c>
      <c r="B64" s="144" t="e">
        <f>[3]社員情報!B64</f>
        <v>#REF!</v>
      </c>
      <c r="C64" s="144" t="e">
        <f>[3]社員情報!C64</f>
        <v>#REF!</v>
      </c>
      <c r="D64" s="145" t="e">
        <f>[4]賞与計算!BM$19</f>
        <v>#REF!</v>
      </c>
      <c r="E64" s="145" t="e">
        <f t="shared" si="1"/>
        <v>#REF!</v>
      </c>
      <c r="F64" s="144" t="e">
        <f>IF(E64&gt;3495,賞与源泉徴収表!$B$36%,IF(E64&lt;=68,0,VLOOKUP(E64,賞与源泉徴収表!$D$10:$F$37,3,1)%))</f>
        <v>#REF!</v>
      </c>
      <c r="G64" s="144" t="e">
        <f>IF(E64&gt;3527,賞与源泉徴収表!$B$36%,IF(E64&lt;=94,0,VLOOKUP(E64,賞与源泉徴収表!$G$10:$I$37,3,1)%))</f>
        <v>#REF!</v>
      </c>
      <c r="H64" s="144" t="e">
        <f>IF(E64&gt;3559,賞与源泉徴収表!$B$36%,IF(E64&lt;=133,0,VLOOKUP(E64,賞与源泉徴収表!$J$10:$L$37,3,1)%))</f>
        <v>#REF!</v>
      </c>
      <c r="I64" s="144" t="e">
        <f>IF(E64&gt;3590,賞与源泉徴収表!$B$36%,IF(E64&lt;=171,0,VLOOKUP(E64,賞与源泉徴収表!$M$10:$O$37,3,1)%))</f>
        <v>#REF!</v>
      </c>
      <c r="J64" s="144" t="e">
        <f>IF(E64&gt;3622,賞与源泉徴収表!$B$36%,IF(E64&lt;=210,0,VLOOKUP(E64,賞与源泉徴収表!$P$10:$R$37,3,1)%))</f>
        <v>#REF!</v>
      </c>
      <c r="K64" s="144" t="e">
        <f>IF(E64&gt;3654,賞与源泉徴収表!$B$36%,IF(E64&lt;=243,0,VLOOKUP(E64,賞与源泉徴収表!$S$10:$U$37,3,1)%))</f>
        <v>#REF!</v>
      </c>
      <c r="L64" s="144" t="e">
        <f>IF(E64&gt;3685,賞与源泉徴収表!$B$36%,IF(E64&lt;=275,0,VLOOKUP(E64,賞与源泉徴収表!$V$10:$X$37,3,1)%))</f>
        <v>#REF!</v>
      </c>
      <c r="M64" s="144" t="e">
        <f>IF(E64&gt;3717,賞与源泉徴収表!$B$36%,IF(E64&lt;=308,0,VLOOKUP(E64,賞与源泉徴収表!$Y$10:$AA$37,3,1)%))</f>
        <v>#REF!</v>
      </c>
      <c r="N64" s="144" t="e">
        <f>IF(E64&gt;1118,賞与源泉徴収表!$B$37%,IF(E64&gt;524,賞与源泉徴収表!$B$33%,IF(E64&gt;293,賞与源泉徴収表!$B$29%,IF(E64&gt;222,賞与源泉徴収表!$B$23%,賞与源泉徴収表!$B$16%))))</f>
        <v>#REF!</v>
      </c>
    </row>
    <row r="65" spans="1:14">
      <c r="A65" s="135">
        <v>63</v>
      </c>
      <c r="B65" s="144" t="e">
        <f>[3]社員情報!B65</f>
        <v>#REF!</v>
      </c>
      <c r="C65" s="144" t="e">
        <f>[3]社員情報!C65</f>
        <v>#REF!</v>
      </c>
      <c r="D65" s="145" t="e">
        <f>[4]賞与計算!BN$19</f>
        <v>#REF!</v>
      </c>
      <c r="E65" s="145" t="e">
        <f t="shared" si="1"/>
        <v>#REF!</v>
      </c>
      <c r="F65" s="144" t="e">
        <f>IF(E65&gt;3495,賞与源泉徴収表!$B$36%,IF(E65&lt;=68,0,VLOOKUP(E65,賞与源泉徴収表!$D$10:$F$37,3,1)%))</f>
        <v>#REF!</v>
      </c>
      <c r="G65" s="144" t="e">
        <f>IF(E65&gt;3527,賞与源泉徴収表!$B$36%,IF(E65&lt;=94,0,VLOOKUP(E65,賞与源泉徴収表!$G$10:$I$37,3,1)%))</f>
        <v>#REF!</v>
      </c>
      <c r="H65" s="144" t="e">
        <f>IF(E65&gt;3559,賞与源泉徴収表!$B$36%,IF(E65&lt;=133,0,VLOOKUP(E65,賞与源泉徴収表!$J$10:$L$37,3,1)%))</f>
        <v>#REF!</v>
      </c>
      <c r="I65" s="144" t="e">
        <f>IF(E65&gt;3590,賞与源泉徴収表!$B$36%,IF(E65&lt;=171,0,VLOOKUP(E65,賞与源泉徴収表!$M$10:$O$37,3,1)%))</f>
        <v>#REF!</v>
      </c>
      <c r="J65" s="144" t="e">
        <f>IF(E65&gt;3622,賞与源泉徴収表!$B$36%,IF(E65&lt;=210,0,VLOOKUP(E65,賞与源泉徴収表!$P$10:$R$37,3,1)%))</f>
        <v>#REF!</v>
      </c>
      <c r="K65" s="144" t="e">
        <f>IF(E65&gt;3654,賞与源泉徴収表!$B$36%,IF(E65&lt;=243,0,VLOOKUP(E65,賞与源泉徴収表!$S$10:$U$37,3,1)%))</f>
        <v>#REF!</v>
      </c>
      <c r="L65" s="144" t="e">
        <f>IF(E65&gt;3685,賞与源泉徴収表!$B$36%,IF(E65&lt;=275,0,VLOOKUP(E65,賞与源泉徴収表!$V$10:$X$37,3,1)%))</f>
        <v>#REF!</v>
      </c>
      <c r="M65" s="144" t="e">
        <f>IF(E65&gt;3717,賞与源泉徴収表!$B$36%,IF(E65&lt;=308,0,VLOOKUP(E65,賞与源泉徴収表!$Y$10:$AA$37,3,1)%))</f>
        <v>#REF!</v>
      </c>
      <c r="N65" s="144" t="e">
        <f>IF(E65&gt;1118,賞与源泉徴収表!$B$37%,IF(E65&gt;524,賞与源泉徴収表!$B$33%,IF(E65&gt;293,賞与源泉徴収表!$B$29%,IF(E65&gt;222,賞与源泉徴収表!$B$23%,賞与源泉徴収表!$B$16%))))</f>
        <v>#REF!</v>
      </c>
    </row>
    <row r="66" spans="1:14">
      <c r="A66" s="135">
        <v>64</v>
      </c>
      <c r="B66" s="144" t="e">
        <f>[3]社員情報!B66</f>
        <v>#REF!</v>
      </c>
      <c r="C66" s="144" t="e">
        <f>[3]社員情報!C66</f>
        <v>#REF!</v>
      </c>
      <c r="D66" s="145" t="e">
        <f>[4]賞与計算!BO$19</f>
        <v>#REF!</v>
      </c>
      <c r="E66" s="145" t="e">
        <f t="shared" si="1"/>
        <v>#REF!</v>
      </c>
      <c r="F66" s="144" t="e">
        <f>IF(E66&gt;3495,賞与源泉徴収表!$B$36%,IF(E66&lt;=68,0,VLOOKUP(E66,賞与源泉徴収表!$D$10:$F$37,3,1)%))</f>
        <v>#REF!</v>
      </c>
      <c r="G66" s="144" t="e">
        <f>IF(E66&gt;3527,賞与源泉徴収表!$B$36%,IF(E66&lt;=94,0,VLOOKUP(E66,賞与源泉徴収表!$G$10:$I$37,3,1)%))</f>
        <v>#REF!</v>
      </c>
      <c r="H66" s="144" t="e">
        <f>IF(E66&gt;3559,賞与源泉徴収表!$B$36%,IF(E66&lt;=133,0,VLOOKUP(E66,賞与源泉徴収表!$J$10:$L$37,3,1)%))</f>
        <v>#REF!</v>
      </c>
      <c r="I66" s="144" t="e">
        <f>IF(E66&gt;3590,賞与源泉徴収表!$B$36%,IF(E66&lt;=171,0,VLOOKUP(E66,賞与源泉徴収表!$M$10:$O$37,3,1)%))</f>
        <v>#REF!</v>
      </c>
      <c r="J66" s="144" t="e">
        <f>IF(E66&gt;3622,賞与源泉徴収表!$B$36%,IF(E66&lt;=210,0,VLOOKUP(E66,賞与源泉徴収表!$P$10:$R$37,3,1)%))</f>
        <v>#REF!</v>
      </c>
      <c r="K66" s="144" t="e">
        <f>IF(E66&gt;3654,賞与源泉徴収表!$B$36%,IF(E66&lt;=243,0,VLOOKUP(E66,賞与源泉徴収表!$S$10:$U$37,3,1)%))</f>
        <v>#REF!</v>
      </c>
      <c r="L66" s="144" t="e">
        <f>IF(E66&gt;3685,賞与源泉徴収表!$B$36%,IF(E66&lt;=275,0,VLOOKUP(E66,賞与源泉徴収表!$V$10:$X$37,3,1)%))</f>
        <v>#REF!</v>
      </c>
      <c r="M66" s="144" t="e">
        <f>IF(E66&gt;3717,賞与源泉徴収表!$B$36%,IF(E66&lt;=308,0,VLOOKUP(E66,賞与源泉徴収表!$Y$10:$AA$37,3,1)%))</f>
        <v>#REF!</v>
      </c>
      <c r="N66" s="144" t="e">
        <f>IF(E66&gt;1118,賞与源泉徴収表!$B$37%,IF(E66&gt;524,賞与源泉徴収表!$B$33%,IF(E66&gt;293,賞与源泉徴収表!$B$29%,IF(E66&gt;222,賞与源泉徴収表!$B$23%,賞与源泉徴収表!$B$16%))))</f>
        <v>#REF!</v>
      </c>
    </row>
    <row r="67" spans="1:14">
      <c r="A67" s="135">
        <v>65</v>
      </c>
      <c r="B67" s="144" t="e">
        <f>[3]社員情報!B67</f>
        <v>#REF!</v>
      </c>
      <c r="C67" s="144" t="e">
        <f>[3]社員情報!C67</f>
        <v>#REF!</v>
      </c>
      <c r="D67" s="145" t="e">
        <f>[4]賞与計算!BP$19</f>
        <v>#REF!</v>
      </c>
      <c r="E67" s="145" t="e">
        <f t="shared" ref="E67:E98" si="2">ROUNDDOWN(D67/1000,0)</f>
        <v>#REF!</v>
      </c>
      <c r="F67" s="144" t="e">
        <f>IF(E67&gt;3495,賞与源泉徴収表!$B$36%,IF(E67&lt;=68,0,VLOOKUP(E67,賞与源泉徴収表!$D$10:$F$37,3,1)%))</f>
        <v>#REF!</v>
      </c>
      <c r="G67" s="144" t="e">
        <f>IF(E67&gt;3527,賞与源泉徴収表!$B$36%,IF(E67&lt;=94,0,VLOOKUP(E67,賞与源泉徴収表!$G$10:$I$37,3,1)%))</f>
        <v>#REF!</v>
      </c>
      <c r="H67" s="144" t="e">
        <f>IF(E67&gt;3559,賞与源泉徴収表!$B$36%,IF(E67&lt;=133,0,VLOOKUP(E67,賞与源泉徴収表!$J$10:$L$37,3,1)%))</f>
        <v>#REF!</v>
      </c>
      <c r="I67" s="144" t="e">
        <f>IF(E67&gt;3590,賞与源泉徴収表!$B$36%,IF(E67&lt;=171,0,VLOOKUP(E67,賞与源泉徴収表!$M$10:$O$37,3,1)%))</f>
        <v>#REF!</v>
      </c>
      <c r="J67" s="144" t="e">
        <f>IF(E67&gt;3622,賞与源泉徴収表!$B$36%,IF(E67&lt;=210,0,VLOOKUP(E67,賞与源泉徴収表!$P$10:$R$37,3,1)%))</f>
        <v>#REF!</v>
      </c>
      <c r="K67" s="144" t="e">
        <f>IF(E67&gt;3654,賞与源泉徴収表!$B$36%,IF(E67&lt;=243,0,VLOOKUP(E67,賞与源泉徴収表!$S$10:$U$37,3,1)%))</f>
        <v>#REF!</v>
      </c>
      <c r="L67" s="144" t="e">
        <f>IF(E67&gt;3685,賞与源泉徴収表!$B$36%,IF(E67&lt;=275,0,VLOOKUP(E67,賞与源泉徴収表!$V$10:$X$37,3,1)%))</f>
        <v>#REF!</v>
      </c>
      <c r="M67" s="144" t="e">
        <f>IF(E67&gt;3717,賞与源泉徴収表!$B$36%,IF(E67&lt;=308,0,VLOOKUP(E67,賞与源泉徴収表!$Y$10:$AA$37,3,1)%))</f>
        <v>#REF!</v>
      </c>
      <c r="N67" s="144" t="e">
        <f>IF(E67&gt;1118,賞与源泉徴収表!$B$37%,IF(E67&gt;524,賞与源泉徴収表!$B$33%,IF(E67&gt;293,賞与源泉徴収表!$B$29%,IF(E67&gt;222,賞与源泉徴収表!$B$23%,賞与源泉徴収表!$B$16%))))</f>
        <v>#REF!</v>
      </c>
    </row>
    <row r="68" spans="1:14">
      <c r="A68" s="135">
        <v>66</v>
      </c>
      <c r="B68" s="144" t="e">
        <f>[3]社員情報!B68</f>
        <v>#REF!</v>
      </c>
      <c r="C68" s="144" t="e">
        <f>[3]社員情報!C68</f>
        <v>#REF!</v>
      </c>
      <c r="D68" s="145" t="e">
        <f>[4]賞与計算!BQ$19</f>
        <v>#REF!</v>
      </c>
      <c r="E68" s="145" t="e">
        <f t="shared" si="2"/>
        <v>#REF!</v>
      </c>
      <c r="F68" s="144" t="e">
        <f>IF(E68&gt;3495,賞与源泉徴収表!$B$36%,IF(E68&lt;=68,0,VLOOKUP(E68,賞与源泉徴収表!$D$10:$F$37,3,1)%))</f>
        <v>#REF!</v>
      </c>
      <c r="G68" s="144" t="e">
        <f>IF(E68&gt;3527,賞与源泉徴収表!$B$36%,IF(E68&lt;=94,0,VLOOKUP(E68,賞与源泉徴収表!$G$10:$I$37,3,1)%))</f>
        <v>#REF!</v>
      </c>
      <c r="H68" s="144" t="e">
        <f>IF(E68&gt;3559,賞与源泉徴収表!$B$36%,IF(E68&lt;=133,0,VLOOKUP(E68,賞与源泉徴収表!$J$10:$L$37,3,1)%))</f>
        <v>#REF!</v>
      </c>
      <c r="I68" s="144" t="e">
        <f>IF(E68&gt;3590,賞与源泉徴収表!$B$36%,IF(E68&lt;=171,0,VLOOKUP(E68,賞与源泉徴収表!$M$10:$O$37,3,1)%))</f>
        <v>#REF!</v>
      </c>
      <c r="J68" s="144" t="e">
        <f>IF(E68&gt;3622,賞与源泉徴収表!$B$36%,IF(E68&lt;=210,0,VLOOKUP(E68,賞与源泉徴収表!$P$10:$R$37,3,1)%))</f>
        <v>#REF!</v>
      </c>
      <c r="K68" s="144" t="e">
        <f>IF(E68&gt;3654,賞与源泉徴収表!$B$36%,IF(E68&lt;=243,0,VLOOKUP(E68,賞与源泉徴収表!$S$10:$U$37,3,1)%))</f>
        <v>#REF!</v>
      </c>
      <c r="L68" s="144" t="e">
        <f>IF(E68&gt;3685,賞与源泉徴収表!$B$36%,IF(E68&lt;=275,0,VLOOKUP(E68,賞与源泉徴収表!$V$10:$X$37,3,1)%))</f>
        <v>#REF!</v>
      </c>
      <c r="M68" s="144" t="e">
        <f>IF(E68&gt;3717,賞与源泉徴収表!$B$36%,IF(E68&lt;=308,0,VLOOKUP(E68,賞与源泉徴収表!$Y$10:$AA$37,3,1)%))</f>
        <v>#REF!</v>
      </c>
      <c r="N68" s="144" t="e">
        <f>IF(E68&gt;1118,賞与源泉徴収表!$B$37%,IF(E68&gt;524,賞与源泉徴収表!$B$33%,IF(E68&gt;293,賞与源泉徴収表!$B$29%,IF(E68&gt;222,賞与源泉徴収表!$B$23%,賞与源泉徴収表!$B$16%))))</f>
        <v>#REF!</v>
      </c>
    </row>
    <row r="69" spans="1:14">
      <c r="A69" s="135">
        <v>67</v>
      </c>
      <c r="B69" s="144" t="e">
        <f>[3]社員情報!B69</f>
        <v>#REF!</v>
      </c>
      <c r="C69" s="144" t="e">
        <f>[3]社員情報!C69</f>
        <v>#REF!</v>
      </c>
      <c r="D69" s="145" t="e">
        <f>[4]賞与計算!BR$19</f>
        <v>#REF!</v>
      </c>
      <c r="E69" s="145" t="e">
        <f t="shared" si="2"/>
        <v>#REF!</v>
      </c>
      <c r="F69" s="144" t="e">
        <f>IF(E69&gt;3495,賞与源泉徴収表!$B$36%,IF(E69&lt;=68,0,VLOOKUP(E69,賞与源泉徴収表!$D$10:$F$37,3,1)%))</f>
        <v>#REF!</v>
      </c>
      <c r="G69" s="144" t="e">
        <f>IF(E69&gt;3527,賞与源泉徴収表!$B$36%,IF(E69&lt;=94,0,VLOOKUP(E69,賞与源泉徴収表!$G$10:$I$37,3,1)%))</f>
        <v>#REF!</v>
      </c>
      <c r="H69" s="144" t="e">
        <f>IF(E69&gt;3559,賞与源泉徴収表!$B$36%,IF(E69&lt;=133,0,VLOOKUP(E69,賞与源泉徴収表!$J$10:$L$37,3,1)%))</f>
        <v>#REF!</v>
      </c>
      <c r="I69" s="144" t="e">
        <f>IF(E69&gt;3590,賞与源泉徴収表!$B$36%,IF(E69&lt;=171,0,VLOOKUP(E69,賞与源泉徴収表!$M$10:$O$37,3,1)%))</f>
        <v>#REF!</v>
      </c>
      <c r="J69" s="144" t="e">
        <f>IF(E69&gt;3622,賞与源泉徴収表!$B$36%,IF(E69&lt;=210,0,VLOOKUP(E69,賞与源泉徴収表!$P$10:$R$37,3,1)%))</f>
        <v>#REF!</v>
      </c>
      <c r="K69" s="144" t="e">
        <f>IF(E69&gt;3654,賞与源泉徴収表!$B$36%,IF(E69&lt;=243,0,VLOOKUP(E69,賞与源泉徴収表!$S$10:$U$37,3,1)%))</f>
        <v>#REF!</v>
      </c>
      <c r="L69" s="144" t="e">
        <f>IF(E69&gt;3685,賞与源泉徴収表!$B$36%,IF(E69&lt;=275,0,VLOOKUP(E69,賞与源泉徴収表!$V$10:$X$37,3,1)%))</f>
        <v>#REF!</v>
      </c>
      <c r="M69" s="144" t="e">
        <f>IF(E69&gt;3717,賞与源泉徴収表!$B$36%,IF(E69&lt;=308,0,VLOOKUP(E69,賞与源泉徴収表!$Y$10:$AA$37,3,1)%))</f>
        <v>#REF!</v>
      </c>
      <c r="N69" s="144" t="e">
        <f>IF(E69&gt;1118,賞与源泉徴収表!$B$37%,IF(E69&gt;524,賞与源泉徴収表!$B$33%,IF(E69&gt;293,賞与源泉徴収表!$B$29%,IF(E69&gt;222,賞与源泉徴収表!$B$23%,賞与源泉徴収表!$B$16%))))</f>
        <v>#REF!</v>
      </c>
    </row>
    <row r="70" spans="1:14">
      <c r="A70" s="135">
        <v>68</v>
      </c>
      <c r="B70" s="144" t="e">
        <f>[3]社員情報!B70</f>
        <v>#REF!</v>
      </c>
      <c r="C70" s="144" t="e">
        <f>[3]社員情報!C70</f>
        <v>#REF!</v>
      </c>
      <c r="D70" s="145" t="e">
        <f>[4]賞与計算!BS$19</f>
        <v>#REF!</v>
      </c>
      <c r="E70" s="145" t="e">
        <f t="shared" si="2"/>
        <v>#REF!</v>
      </c>
      <c r="F70" s="144" t="e">
        <f>IF(E70&gt;3495,賞与源泉徴収表!$B$36%,IF(E70&lt;=68,0,VLOOKUP(E70,賞与源泉徴収表!$D$10:$F$37,3,1)%))</f>
        <v>#REF!</v>
      </c>
      <c r="G70" s="144" t="e">
        <f>IF(E70&gt;3527,賞与源泉徴収表!$B$36%,IF(E70&lt;=94,0,VLOOKUP(E70,賞与源泉徴収表!$G$10:$I$37,3,1)%))</f>
        <v>#REF!</v>
      </c>
      <c r="H70" s="144" t="e">
        <f>IF(E70&gt;3559,賞与源泉徴収表!$B$36%,IF(E70&lt;=133,0,VLOOKUP(E70,賞与源泉徴収表!$J$10:$L$37,3,1)%))</f>
        <v>#REF!</v>
      </c>
      <c r="I70" s="144" t="e">
        <f>IF(E70&gt;3590,賞与源泉徴収表!$B$36%,IF(E70&lt;=171,0,VLOOKUP(E70,賞与源泉徴収表!$M$10:$O$37,3,1)%))</f>
        <v>#REF!</v>
      </c>
      <c r="J70" s="144" t="e">
        <f>IF(E70&gt;3622,賞与源泉徴収表!$B$36%,IF(E70&lt;=210,0,VLOOKUP(E70,賞与源泉徴収表!$P$10:$R$37,3,1)%))</f>
        <v>#REF!</v>
      </c>
      <c r="K70" s="144" t="e">
        <f>IF(E70&gt;3654,賞与源泉徴収表!$B$36%,IF(E70&lt;=243,0,VLOOKUP(E70,賞与源泉徴収表!$S$10:$U$37,3,1)%))</f>
        <v>#REF!</v>
      </c>
      <c r="L70" s="144" t="e">
        <f>IF(E70&gt;3685,賞与源泉徴収表!$B$36%,IF(E70&lt;=275,0,VLOOKUP(E70,賞与源泉徴収表!$V$10:$X$37,3,1)%))</f>
        <v>#REF!</v>
      </c>
      <c r="M70" s="144" t="e">
        <f>IF(E70&gt;3717,賞与源泉徴収表!$B$36%,IF(E70&lt;=308,0,VLOOKUP(E70,賞与源泉徴収表!$Y$10:$AA$37,3,1)%))</f>
        <v>#REF!</v>
      </c>
      <c r="N70" s="144" t="e">
        <f>IF(E70&gt;1118,賞与源泉徴収表!$B$37%,IF(E70&gt;524,賞与源泉徴収表!$B$33%,IF(E70&gt;293,賞与源泉徴収表!$B$29%,IF(E70&gt;222,賞与源泉徴収表!$B$23%,賞与源泉徴収表!$B$16%))))</f>
        <v>#REF!</v>
      </c>
    </row>
    <row r="71" spans="1:14">
      <c r="A71" s="135">
        <v>69</v>
      </c>
      <c r="B71" s="144" t="e">
        <f>[3]社員情報!B71</f>
        <v>#REF!</v>
      </c>
      <c r="C71" s="144" t="e">
        <f>[3]社員情報!C71</f>
        <v>#REF!</v>
      </c>
      <c r="D71" s="145" t="e">
        <f>[4]賞与計算!BT$19</f>
        <v>#REF!</v>
      </c>
      <c r="E71" s="145" t="e">
        <f t="shared" si="2"/>
        <v>#REF!</v>
      </c>
      <c r="F71" s="144" t="e">
        <f>IF(E71&gt;3495,賞与源泉徴収表!$B$36%,IF(E71&lt;=68,0,VLOOKUP(E71,賞与源泉徴収表!$D$10:$F$37,3,1)%))</f>
        <v>#REF!</v>
      </c>
      <c r="G71" s="144" t="e">
        <f>IF(E71&gt;3527,賞与源泉徴収表!$B$36%,IF(E71&lt;=94,0,VLOOKUP(E71,賞与源泉徴収表!$G$10:$I$37,3,1)%))</f>
        <v>#REF!</v>
      </c>
      <c r="H71" s="144" t="e">
        <f>IF(E71&gt;3559,賞与源泉徴収表!$B$36%,IF(E71&lt;=133,0,VLOOKUP(E71,賞与源泉徴収表!$J$10:$L$37,3,1)%))</f>
        <v>#REF!</v>
      </c>
      <c r="I71" s="144" t="e">
        <f>IF(E71&gt;3590,賞与源泉徴収表!$B$36%,IF(E71&lt;=171,0,VLOOKUP(E71,賞与源泉徴収表!$M$10:$O$37,3,1)%))</f>
        <v>#REF!</v>
      </c>
      <c r="J71" s="144" t="e">
        <f>IF(E71&gt;3622,賞与源泉徴収表!$B$36%,IF(E71&lt;=210,0,VLOOKUP(E71,賞与源泉徴収表!$P$10:$R$37,3,1)%))</f>
        <v>#REF!</v>
      </c>
      <c r="K71" s="144" t="e">
        <f>IF(E71&gt;3654,賞与源泉徴収表!$B$36%,IF(E71&lt;=243,0,VLOOKUP(E71,賞与源泉徴収表!$S$10:$U$37,3,1)%))</f>
        <v>#REF!</v>
      </c>
      <c r="L71" s="144" t="e">
        <f>IF(E71&gt;3685,賞与源泉徴収表!$B$36%,IF(E71&lt;=275,0,VLOOKUP(E71,賞与源泉徴収表!$V$10:$X$37,3,1)%))</f>
        <v>#REF!</v>
      </c>
      <c r="M71" s="144" t="e">
        <f>IF(E71&gt;3717,賞与源泉徴収表!$B$36%,IF(E71&lt;=308,0,VLOOKUP(E71,賞与源泉徴収表!$Y$10:$AA$37,3,1)%))</f>
        <v>#REF!</v>
      </c>
      <c r="N71" s="144" t="e">
        <f>IF(E71&gt;1118,賞与源泉徴収表!$B$37%,IF(E71&gt;524,賞与源泉徴収表!$B$33%,IF(E71&gt;293,賞与源泉徴収表!$B$29%,IF(E71&gt;222,賞与源泉徴収表!$B$23%,賞与源泉徴収表!$B$16%))))</f>
        <v>#REF!</v>
      </c>
    </row>
    <row r="72" spans="1:14">
      <c r="A72" s="135">
        <v>70</v>
      </c>
      <c r="B72" s="144" t="e">
        <f>[3]社員情報!B72</f>
        <v>#REF!</v>
      </c>
      <c r="C72" s="144" t="e">
        <f>[3]社員情報!C72</f>
        <v>#REF!</v>
      </c>
      <c r="D72" s="145" t="e">
        <f>[4]賞与計算!BU$19</f>
        <v>#REF!</v>
      </c>
      <c r="E72" s="145" t="e">
        <f t="shared" si="2"/>
        <v>#REF!</v>
      </c>
      <c r="F72" s="144" t="e">
        <f>IF(E72&gt;3495,賞与源泉徴収表!$B$36%,IF(E72&lt;=68,0,VLOOKUP(E72,賞与源泉徴収表!$D$10:$F$37,3,1)%))</f>
        <v>#REF!</v>
      </c>
      <c r="G72" s="144" t="e">
        <f>IF(E72&gt;3527,賞与源泉徴収表!$B$36%,IF(E72&lt;=94,0,VLOOKUP(E72,賞与源泉徴収表!$G$10:$I$37,3,1)%))</f>
        <v>#REF!</v>
      </c>
      <c r="H72" s="144" t="e">
        <f>IF(E72&gt;3559,賞与源泉徴収表!$B$36%,IF(E72&lt;=133,0,VLOOKUP(E72,賞与源泉徴収表!$J$10:$L$37,3,1)%))</f>
        <v>#REF!</v>
      </c>
      <c r="I72" s="144" t="e">
        <f>IF(E72&gt;3590,賞与源泉徴収表!$B$36%,IF(E72&lt;=171,0,VLOOKUP(E72,賞与源泉徴収表!$M$10:$O$37,3,1)%))</f>
        <v>#REF!</v>
      </c>
      <c r="J72" s="144" t="e">
        <f>IF(E72&gt;3622,賞与源泉徴収表!$B$36%,IF(E72&lt;=210,0,VLOOKUP(E72,賞与源泉徴収表!$P$10:$R$37,3,1)%))</f>
        <v>#REF!</v>
      </c>
      <c r="K72" s="144" t="e">
        <f>IF(E72&gt;3654,賞与源泉徴収表!$B$36%,IF(E72&lt;=243,0,VLOOKUP(E72,賞与源泉徴収表!$S$10:$U$37,3,1)%))</f>
        <v>#REF!</v>
      </c>
      <c r="L72" s="144" t="e">
        <f>IF(E72&gt;3685,賞与源泉徴収表!$B$36%,IF(E72&lt;=275,0,VLOOKUP(E72,賞与源泉徴収表!$V$10:$X$37,3,1)%))</f>
        <v>#REF!</v>
      </c>
      <c r="M72" s="144" t="e">
        <f>IF(E72&gt;3717,賞与源泉徴収表!$B$36%,IF(E72&lt;=308,0,VLOOKUP(E72,賞与源泉徴収表!$Y$10:$AA$37,3,1)%))</f>
        <v>#REF!</v>
      </c>
      <c r="N72" s="144" t="e">
        <f>IF(E72&gt;1118,賞与源泉徴収表!$B$37%,IF(E72&gt;524,賞与源泉徴収表!$B$33%,IF(E72&gt;293,賞与源泉徴収表!$B$29%,IF(E72&gt;222,賞与源泉徴収表!$B$23%,賞与源泉徴収表!$B$16%))))</f>
        <v>#REF!</v>
      </c>
    </row>
    <row r="73" spans="1:14">
      <c r="A73" s="135">
        <v>71</v>
      </c>
      <c r="B73" s="144" t="e">
        <f>[3]社員情報!B73</f>
        <v>#REF!</v>
      </c>
      <c r="C73" s="144" t="e">
        <f>[3]社員情報!C73</f>
        <v>#REF!</v>
      </c>
      <c r="D73" s="145" t="e">
        <f>[4]賞与計算!BV$19</f>
        <v>#REF!</v>
      </c>
      <c r="E73" s="145" t="e">
        <f t="shared" si="2"/>
        <v>#REF!</v>
      </c>
      <c r="F73" s="144" t="e">
        <f>IF(E73&gt;3495,賞与源泉徴収表!$B$36%,IF(E73&lt;=68,0,VLOOKUP(E73,賞与源泉徴収表!$D$10:$F$37,3,1)%))</f>
        <v>#REF!</v>
      </c>
      <c r="G73" s="144" t="e">
        <f>IF(E73&gt;3527,賞与源泉徴収表!$B$36%,IF(E73&lt;=94,0,VLOOKUP(E73,賞与源泉徴収表!$G$10:$I$37,3,1)%))</f>
        <v>#REF!</v>
      </c>
      <c r="H73" s="144" t="e">
        <f>IF(E73&gt;3559,賞与源泉徴収表!$B$36%,IF(E73&lt;=133,0,VLOOKUP(E73,賞与源泉徴収表!$J$10:$L$37,3,1)%))</f>
        <v>#REF!</v>
      </c>
      <c r="I73" s="144" t="e">
        <f>IF(E73&gt;3590,賞与源泉徴収表!$B$36%,IF(E73&lt;=171,0,VLOOKUP(E73,賞与源泉徴収表!$M$10:$O$37,3,1)%))</f>
        <v>#REF!</v>
      </c>
      <c r="J73" s="144" t="e">
        <f>IF(E73&gt;3622,賞与源泉徴収表!$B$36%,IF(E73&lt;=210,0,VLOOKUP(E73,賞与源泉徴収表!$P$10:$R$37,3,1)%))</f>
        <v>#REF!</v>
      </c>
      <c r="K73" s="144" t="e">
        <f>IF(E73&gt;3654,賞与源泉徴収表!$B$36%,IF(E73&lt;=243,0,VLOOKUP(E73,賞与源泉徴収表!$S$10:$U$37,3,1)%))</f>
        <v>#REF!</v>
      </c>
      <c r="L73" s="144" t="e">
        <f>IF(E73&gt;3685,賞与源泉徴収表!$B$36%,IF(E73&lt;=275,0,VLOOKUP(E73,賞与源泉徴収表!$V$10:$X$37,3,1)%))</f>
        <v>#REF!</v>
      </c>
      <c r="M73" s="144" t="e">
        <f>IF(E73&gt;3717,賞与源泉徴収表!$B$36%,IF(E73&lt;=308,0,VLOOKUP(E73,賞与源泉徴収表!$Y$10:$AA$37,3,1)%))</f>
        <v>#REF!</v>
      </c>
      <c r="N73" s="144" t="e">
        <f>IF(E73&gt;1118,賞与源泉徴収表!$B$37%,IF(E73&gt;524,賞与源泉徴収表!$B$33%,IF(E73&gt;293,賞与源泉徴収表!$B$29%,IF(E73&gt;222,賞与源泉徴収表!$B$23%,賞与源泉徴収表!$B$16%))))</f>
        <v>#REF!</v>
      </c>
    </row>
    <row r="74" spans="1:14">
      <c r="A74" s="135">
        <v>72</v>
      </c>
      <c r="B74" s="144" t="e">
        <f>[3]社員情報!B74</f>
        <v>#REF!</v>
      </c>
      <c r="C74" s="144" t="e">
        <f>[3]社員情報!C74</f>
        <v>#REF!</v>
      </c>
      <c r="D74" s="145" t="e">
        <f>[4]賞与計算!BW$19</f>
        <v>#REF!</v>
      </c>
      <c r="E74" s="145" t="e">
        <f t="shared" si="2"/>
        <v>#REF!</v>
      </c>
      <c r="F74" s="144" t="e">
        <f>IF(E74&gt;3495,賞与源泉徴収表!$B$36%,IF(E74&lt;=68,0,VLOOKUP(E74,賞与源泉徴収表!$D$10:$F$37,3,1)%))</f>
        <v>#REF!</v>
      </c>
      <c r="G74" s="144" t="e">
        <f>IF(E74&gt;3527,賞与源泉徴収表!$B$36%,IF(E74&lt;=94,0,VLOOKUP(E74,賞与源泉徴収表!$G$10:$I$37,3,1)%))</f>
        <v>#REF!</v>
      </c>
      <c r="H74" s="144" t="e">
        <f>IF(E74&gt;3559,賞与源泉徴収表!$B$36%,IF(E74&lt;=133,0,VLOOKUP(E74,賞与源泉徴収表!$J$10:$L$37,3,1)%))</f>
        <v>#REF!</v>
      </c>
      <c r="I74" s="144" t="e">
        <f>IF(E74&gt;3590,賞与源泉徴収表!$B$36%,IF(E74&lt;=171,0,VLOOKUP(E74,賞与源泉徴収表!$M$10:$O$37,3,1)%))</f>
        <v>#REF!</v>
      </c>
      <c r="J74" s="144" t="e">
        <f>IF(E74&gt;3622,賞与源泉徴収表!$B$36%,IF(E74&lt;=210,0,VLOOKUP(E74,賞与源泉徴収表!$P$10:$R$37,3,1)%))</f>
        <v>#REF!</v>
      </c>
      <c r="K74" s="144" t="e">
        <f>IF(E74&gt;3654,賞与源泉徴収表!$B$36%,IF(E74&lt;=243,0,VLOOKUP(E74,賞与源泉徴収表!$S$10:$U$37,3,1)%))</f>
        <v>#REF!</v>
      </c>
      <c r="L74" s="144" t="e">
        <f>IF(E74&gt;3685,賞与源泉徴収表!$B$36%,IF(E74&lt;=275,0,VLOOKUP(E74,賞与源泉徴収表!$V$10:$X$37,3,1)%))</f>
        <v>#REF!</v>
      </c>
      <c r="M74" s="144" t="e">
        <f>IF(E74&gt;3717,賞与源泉徴収表!$B$36%,IF(E74&lt;=308,0,VLOOKUP(E74,賞与源泉徴収表!$Y$10:$AA$37,3,1)%))</f>
        <v>#REF!</v>
      </c>
      <c r="N74" s="144" t="e">
        <f>IF(E74&gt;1118,賞与源泉徴収表!$B$37%,IF(E74&gt;524,賞与源泉徴収表!$B$33%,IF(E74&gt;293,賞与源泉徴収表!$B$29%,IF(E74&gt;222,賞与源泉徴収表!$B$23%,賞与源泉徴収表!$B$16%))))</f>
        <v>#REF!</v>
      </c>
    </row>
    <row r="75" spans="1:14">
      <c r="A75" s="135">
        <v>73</v>
      </c>
      <c r="B75" s="144" t="e">
        <f>[3]社員情報!B75</f>
        <v>#REF!</v>
      </c>
      <c r="C75" s="144" t="e">
        <f>[3]社員情報!C75</f>
        <v>#REF!</v>
      </c>
      <c r="D75" s="145" t="e">
        <f>[4]賞与計算!BX$19</f>
        <v>#REF!</v>
      </c>
      <c r="E75" s="145" t="e">
        <f t="shared" si="2"/>
        <v>#REF!</v>
      </c>
      <c r="F75" s="144" t="e">
        <f>IF(E75&gt;3495,賞与源泉徴収表!$B$36%,IF(E75&lt;=68,0,VLOOKUP(E75,賞与源泉徴収表!$D$10:$F$37,3,1)%))</f>
        <v>#REF!</v>
      </c>
      <c r="G75" s="144" t="e">
        <f>IF(E75&gt;3527,賞与源泉徴収表!$B$36%,IF(E75&lt;=94,0,VLOOKUP(E75,賞与源泉徴収表!$G$10:$I$37,3,1)%))</f>
        <v>#REF!</v>
      </c>
      <c r="H75" s="144" t="e">
        <f>IF(E75&gt;3559,賞与源泉徴収表!$B$36%,IF(E75&lt;=133,0,VLOOKUP(E75,賞与源泉徴収表!$J$10:$L$37,3,1)%))</f>
        <v>#REF!</v>
      </c>
      <c r="I75" s="144" t="e">
        <f>IF(E75&gt;3590,賞与源泉徴収表!$B$36%,IF(E75&lt;=171,0,VLOOKUP(E75,賞与源泉徴収表!$M$10:$O$37,3,1)%))</f>
        <v>#REF!</v>
      </c>
      <c r="J75" s="144" t="e">
        <f>IF(E75&gt;3622,賞与源泉徴収表!$B$36%,IF(E75&lt;=210,0,VLOOKUP(E75,賞与源泉徴収表!$P$10:$R$37,3,1)%))</f>
        <v>#REF!</v>
      </c>
      <c r="K75" s="144" t="e">
        <f>IF(E75&gt;3654,賞与源泉徴収表!$B$36%,IF(E75&lt;=243,0,VLOOKUP(E75,賞与源泉徴収表!$S$10:$U$37,3,1)%))</f>
        <v>#REF!</v>
      </c>
      <c r="L75" s="144" t="e">
        <f>IF(E75&gt;3685,賞与源泉徴収表!$B$36%,IF(E75&lt;=275,0,VLOOKUP(E75,賞与源泉徴収表!$V$10:$X$37,3,1)%))</f>
        <v>#REF!</v>
      </c>
      <c r="M75" s="144" t="e">
        <f>IF(E75&gt;3717,賞与源泉徴収表!$B$36%,IF(E75&lt;=308,0,VLOOKUP(E75,賞与源泉徴収表!$Y$10:$AA$37,3,1)%))</f>
        <v>#REF!</v>
      </c>
      <c r="N75" s="144" t="e">
        <f>IF(E75&gt;1118,賞与源泉徴収表!$B$37%,IF(E75&gt;524,賞与源泉徴収表!$B$33%,IF(E75&gt;293,賞与源泉徴収表!$B$29%,IF(E75&gt;222,賞与源泉徴収表!$B$23%,賞与源泉徴収表!$B$16%))))</f>
        <v>#REF!</v>
      </c>
    </row>
    <row r="76" spans="1:14">
      <c r="A76" s="135">
        <v>74</v>
      </c>
      <c r="B76" s="144" t="e">
        <f>[3]社員情報!B76</f>
        <v>#REF!</v>
      </c>
      <c r="C76" s="144" t="e">
        <f>[3]社員情報!C76</f>
        <v>#REF!</v>
      </c>
      <c r="D76" s="145" t="e">
        <f>[4]賞与計算!BY$19</f>
        <v>#REF!</v>
      </c>
      <c r="E76" s="145" t="e">
        <f t="shared" si="2"/>
        <v>#REF!</v>
      </c>
      <c r="F76" s="144" t="e">
        <f>IF(E76&gt;3495,賞与源泉徴収表!$B$36%,IF(E76&lt;=68,0,VLOOKUP(E76,賞与源泉徴収表!$D$10:$F$37,3,1)%))</f>
        <v>#REF!</v>
      </c>
      <c r="G76" s="144" t="e">
        <f>IF(E76&gt;3527,賞与源泉徴収表!$B$36%,IF(E76&lt;=94,0,VLOOKUP(E76,賞与源泉徴収表!$G$10:$I$37,3,1)%))</f>
        <v>#REF!</v>
      </c>
      <c r="H76" s="144" t="e">
        <f>IF(E76&gt;3559,賞与源泉徴収表!$B$36%,IF(E76&lt;=133,0,VLOOKUP(E76,賞与源泉徴収表!$J$10:$L$37,3,1)%))</f>
        <v>#REF!</v>
      </c>
      <c r="I76" s="144" t="e">
        <f>IF(E76&gt;3590,賞与源泉徴収表!$B$36%,IF(E76&lt;=171,0,VLOOKUP(E76,賞与源泉徴収表!$M$10:$O$37,3,1)%))</f>
        <v>#REF!</v>
      </c>
      <c r="J76" s="144" t="e">
        <f>IF(E76&gt;3622,賞与源泉徴収表!$B$36%,IF(E76&lt;=210,0,VLOOKUP(E76,賞与源泉徴収表!$P$10:$R$37,3,1)%))</f>
        <v>#REF!</v>
      </c>
      <c r="K76" s="144" t="e">
        <f>IF(E76&gt;3654,賞与源泉徴収表!$B$36%,IF(E76&lt;=243,0,VLOOKUP(E76,賞与源泉徴収表!$S$10:$U$37,3,1)%))</f>
        <v>#REF!</v>
      </c>
      <c r="L76" s="144" t="e">
        <f>IF(E76&gt;3685,賞与源泉徴収表!$B$36%,IF(E76&lt;=275,0,VLOOKUP(E76,賞与源泉徴収表!$V$10:$X$37,3,1)%))</f>
        <v>#REF!</v>
      </c>
      <c r="M76" s="144" t="e">
        <f>IF(E76&gt;3717,賞与源泉徴収表!$B$36%,IF(E76&lt;=308,0,VLOOKUP(E76,賞与源泉徴収表!$Y$10:$AA$37,3,1)%))</f>
        <v>#REF!</v>
      </c>
      <c r="N76" s="144" t="e">
        <f>IF(E76&gt;1118,賞与源泉徴収表!$B$37%,IF(E76&gt;524,賞与源泉徴収表!$B$33%,IF(E76&gt;293,賞与源泉徴収表!$B$29%,IF(E76&gt;222,賞与源泉徴収表!$B$23%,賞与源泉徴収表!$B$16%))))</f>
        <v>#REF!</v>
      </c>
    </row>
    <row r="77" spans="1:14">
      <c r="A77" s="135">
        <v>75</v>
      </c>
      <c r="B77" s="144" t="e">
        <f>[3]社員情報!B77</f>
        <v>#REF!</v>
      </c>
      <c r="C77" s="144" t="e">
        <f>[3]社員情報!C77</f>
        <v>#REF!</v>
      </c>
      <c r="D77" s="145" t="e">
        <f>[4]賞与計算!BZ$19</f>
        <v>#REF!</v>
      </c>
      <c r="E77" s="145" t="e">
        <f t="shared" si="2"/>
        <v>#REF!</v>
      </c>
      <c r="F77" s="144" t="e">
        <f>IF(E77&gt;3495,賞与源泉徴収表!$B$36%,IF(E77&lt;=68,0,VLOOKUP(E77,賞与源泉徴収表!$D$10:$F$37,3,1)%))</f>
        <v>#REF!</v>
      </c>
      <c r="G77" s="144" t="e">
        <f>IF(E77&gt;3527,賞与源泉徴収表!$B$36%,IF(E77&lt;=94,0,VLOOKUP(E77,賞与源泉徴収表!$G$10:$I$37,3,1)%))</f>
        <v>#REF!</v>
      </c>
      <c r="H77" s="144" t="e">
        <f>IF(E77&gt;3559,賞与源泉徴収表!$B$36%,IF(E77&lt;=133,0,VLOOKUP(E77,賞与源泉徴収表!$J$10:$L$37,3,1)%))</f>
        <v>#REF!</v>
      </c>
      <c r="I77" s="144" t="e">
        <f>IF(E77&gt;3590,賞与源泉徴収表!$B$36%,IF(E77&lt;=171,0,VLOOKUP(E77,賞与源泉徴収表!$M$10:$O$37,3,1)%))</f>
        <v>#REF!</v>
      </c>
      <c r="J77" s="144" t="e">
        <f>IF(E77&gt;3622,賞与源泉徴収表!$B$36%,IF(E77&lt;=210,0,VLOOKUP(E77,賞与源泉徴収表!$P$10:$R$37,3,1)%))</f>
        <v>#REF!</v>
      </c>
      <c r="K77" s="144" t="e">
        <f>IF(E77&gt;3654,賞与源泉徴収表!$B$36%,IF(E77&lt;=243,0,VLOOKUP(E77,賞与源泉徴収表!$S$10:$U$37,3,1)%))</f>
        <v>#REF!</v>
      </c>
      <c r="L77" s="144" t="e">
        <f>IF(E77&gt;3685,賞与源泉徴収表!$B$36%,IF(E77&lt;=275,0,VLOOKUP(E77,賞与源泉徴収表!$V$10:$X$37,3,1)%))</f>
        <v>#REF!</v>
      </c>
      <c r="M77" s="144" t="e">
        <f>IF(E77&gt;3717,賞与源泉徴収表!$B$36%,IF(E77&lt;=308,0,VLOOKUP(E77,賞与源泉徴収表!$Y$10:$AA$37,3,1)%))</f>
        <v>#REF!</v>
      </c>
      <c r="N77" s="144" t="e">
        <f>IF(E77&gt;1118,賞与源泉徴収表!$B$37%,IF(E77&gt;524,賞与源泉徴収表!$B$33%,IF(E77&gt;293,賞与源泉徴収表!$B$29%,IF(E77&gt;222,賞与源泉徴収表!$B$23%,賞与源泉徴収表!$B$16%))))</f>
        <v>#REF!</v>
      </c>
    </row>
    <row r="78" spans="1:14">
      <c r="A78" s="135">
        <v>76</v>
      </c>
      <c r="B78" s="144" t="e">
        <f>[3]社員情報!B78</f>
        <v>#REF!</v>
      </c>
      <c r="C78" s="144" t="e">
        <f>[3]社員情報!C78</f>
        <v>#REF!</v>
      </c>
      <c r="D78" s="145" t="e">
        <f>[4]賞与計算!CA$19</f>
        <v>#REF!</v>
      </c>
      <c r="E78" s="145" t="e">
        <f t="shared" si="2"/>
        <v>#REF!</v>
      </c>
      <c r="F78" s="144" t="e">
        <f>IF(E78&gt;3495,賞与源泉徴収表!$B$36%,IF(E78&lt;=68,0,VLOOKUP(E78,賞与源泉徴収表!$D$10:$F$37,3,1)%))</f>
        <v>#REF!</v>
      </c>
      <c r="G78" s="144" t="e">
        <f>IF(E78&gt;3527,賞与源泉徴収表!$B$36%,IF(E78&lt;=94,0,VLOOKUP(E78,賞与源泉徴収表!$G$10:$I$37,3,1)%))</f>
        <v>#REF!</v>
      </c>
      <c r="H78" s="144" t="e">
        <f>IF(E78&gt;3559,賞与源泉徴収表!$B$36%,IF(E78&lt;=133,0,VLOOKUP(E78,賞与源泉徴収表!$J$10:$L$37,3,1)%))</f>
        <v>#REF!</v>
      </c>
      <c r="I78" s="144" t="e">
        <f>IF(E78&gt;3590,賞与源泉徴収表!$B$36%,IF(E78&lt;=171,0,VLOOKUP(E78,賞与源泉徴収表!$M$10:$O$37,3,1)%))</f>
        <v>#REF!</v>
      </c>
      <c r="J78" s="144" t="e">
        <f>IF(E78&gt;3622,賞与源泉徴収表!$B$36%,IF(E78&lt;=210,0,VLOOKUP(E78,賞与源泉徴収表!$P$10:$R$37,3,1)%))</f>
        <v>#REF!</v>
      </c>
      <c r="K78" s="144" t="e">
        <f>IF(E78&gt;3654,賞与源泉徴収表!$B$36%,IF(E78&lt;=243,0,VLOOKUP(E78,賞与源泉徴収表!$S$10:$U$37,3,1)%))</f>
        <v>#REF!</v>
      </c>
      <c r="L78" s="144" t="e">
        <f>IF(E78&gt;3685,賞与源泉徴収表!$B$36%,IF(E78&lt;=275,0,VLOOKUP(E78,賞与源泉徴収表!$V$10:$X$37,3,1)%))</f>
        <v>#REF!</v>
      </c>
      <c r="M78" s="144" t="e">
        <f>IF(E78&gt;3717,賞与源泉徴収表!$B$36%,IF(E78&lt;=308,0,VLOOKUP(E78,賞与源泉徴収表!$Y$10:$AA$37,3,1)%))</f>
        <v>#REF!</v>
      </c>
      <c r="N78" s="144" t="e">
        <f>IF(E78&gt;1118,賞与源泉徴収表!$B$37%,IF(E78&gt;524,賞与源泉徴収表!$B$33%,IF(E78&gt;293,賞与源泉徴収表!$B$29%,IF(E78&gt;222,賞与源泉徴収表!$B$23%,賞与源泉徴収表!$B$16%))))</f>
        <v>#REF!</v>
      </c>
    </row>
    <row r="79" spans="1:14">
      <c r="A79" s="135">
        <v>77</v>
      </c>
      <c r="B79" s="144" t="e">
        <f>[3]社員情報!B79</f>
        <v>#REF!</v>
      </c>
      <c r="C79" s="144" t="e">
        <f>[3]社員情報!C79</f>
        <v>#REF!</v>
      </c>
      <c r="D79" s="145" t="e">
        <f>[4]賞与計算!CB$19</f>
        <v>#REF!</v>
      </c>
      <c r="E79" s="145" t="e">
        <f t="shared" si="2"/>
        <v>#REF!</v>
      </c>
      <c r="F79" s="144" t="e">
        <f>IF(E79&gt;3495,賞与源泉徴収表!$B$36%,IF(E79&lt;=68,0,VLOOKUP(E79,賞与源泉徴収表!$D$10:$F$37,3,1)%))</f>
        <v>#REF!</v>
      </c>
      <c r="G79" s="144" t="e">
        <f>IF(E79&gt;3527,賞与源泉徴収表!$B$36%,IF(E79&lt;=94,0,VLOOKUP(E79,賞与源泉徴収表!$G$10:$I$37,3,1)%))</f>
        <v>#REF!</v>
      </c>
      <c r="H79" s="144" t="e">
        <f>IF(E79&gt;3559,賞与源泉徴収表!$B$36%,IF(E79&lt;=133,0,VLOOKUP(E79,賞与源泉徴収表!$J$10:$L$37,3,1)%))</f>
        <v>#REF!</v>
      </c>
      <c r="I79" s="144" t="e">
        <f>IF(E79&gt;3590,賞与源泉徴収表!$B$36%,IF(E79&lt;=171,0,VLOOKUP(E79,賞与源泉徴収表!$M$10:$O$37,3,1)%))</f>
        <v>#REF!</v>
      </c>
      <c r="J79" s="144" t="e">
        <f>IF(E79&gt;3622,賞与源泉徴収表!$B$36%,IF(E79&lt;=210,0,VLOOKUP(E79,賞与源泉徴収表!$P$10:$R$37,3,1)%))</f>
        <v>#REF!</v>
      </c>
      <c r="K79" s="144" t="e">
        <f>IF(E79&gt;3654,賞与源泉徴収表!$B$36%,IF(E79&lt;=243,0,VLOOKUP(E79,賞与源泉徴収表!$S$10:$U$37,3,1)%))</f>
        <v>#REF!</v>
      </c>
      <c r="L79" s="144" t="e">
        <f>IF(E79&gt;3685,賞与源泉徴収表!$B$36%,IF(E79&lt;=275,0,VLOOKUP(E79,賞与源泉徴収表!$V$10:$X$37,3,1)%))</f>
        <v>#REF!</v>
      </c>
      <c r="M79" s="144" t="e">
        <f>IF(E79&gt;3717,賞与源泉徴収表!$B$36%,IF(E79&lt;=308,0,VLOOKUP(E79,賞与源泉徴収表!$Y$10:$AA$37,3,1)%))</f>
        <v>#REF!</v>
      </c>
      <c r="N79" s="144" t="e">
        <f>IF(E79&gt;1118,賞与源泉徴収表!$B$37%,IF(E79&gt;524,賞与源泉徴収表!$B$33%,IF(E79&gt;293,賞与源泉徴収表!$B$29%,IF(E79&gt;222,賞与源泉徴収表!$B$23%,賞与源泉徴収表!$B$16%))))</f>
        <v>#REF!</v>
      </c>
    </row>
    <row r="80" spans="1:14">
      <c r="A80" s="135">
        <v>78</v>
      </c>
      <c r="B80" s="144" t="e">
        <f>[3]社員情報!B80</f>
        <v>#REF!</v>
      </c>
      <c r="C80" s="144" t="e">
        <f>[3]社員情報!C80</f>
        <v>#REF!</v>
      </c>
      <c r="D80" s="145" t="e">
        <f>[4]賞与計算!CC$19</f>
        <v>#REF!</v>
      </c>
      <c r="E80" s="145" t="e">
        <f t="shared" si="2"/>
        <v>#REF!</v>
      </c>
      <c r="F80" s="144" t="e">
        <f>IF(E80&gt;3495,賞与源泉徴収表!$B$36%,IF(E80&lt;=68,0,VLOOKUP(E80,賞与源泉徴収表!$D$10:$F$37,3,1)%))</f>
        <v>#REF!</v>
      </c>
      <c r="G80" s="144" t="e">
        <f>IF(E80&gt;3527,賞与源泉徴収表!$B$36%,IF(E80&lt;=94,0,VLOOKUP(E80,賞与源泉徴収表!$G$10:$I$37,3,1)%))</f>
        <v>#REF!</v>
      </c>
      <c r="H80" s="144" t="e">
        <f>IF(E80&gt;3559,賞与源泉徴収表!$B$36%,IF(E80&lt;=133,0,VLOOKUP(E80,賞与源泉徴収表!$J$10:$L$37,3,1)%))</f>
        <v>#REF!</v>
      </c>
      <c r="I80" s="144" t="e">
        <f>IF(E80&gt;3590,賞与源泉徴収表!$B$36%,IF(E80&lt;=171,0,VLOOKUP(E80,賞与源泉徴収表!$M$10:$O$37,3,1)%))</f>
        <v>#REF!</v>
      </c>
      <c r="J80" s="144" t="e">
        <f>IF(E80&gt;3622,賞与源泉徴収表!$B$36%,IF(E80&lt;=210,0,VLOOKUP(E80,賞与源泉徴収表!$P$10:$R$37,3,1)%))</f>
        <v>#REF!</v>
      </c>
      <c r="K80" s="144" t="e">
        <f>IF(E80&gt;3654,賞与源泉徴収表!$B$36%,IF(E80&lt;=243,0,VLOOKUP(E80,賞与源泉徴収表!$S$10:$U$37,3,1)%))</f>
        <v>#REF!</v>
      </c>
      <c r="L80" s="144" t="e">
        <f>IF(E80&gt;3685,賞与源泉徴収表!$B$36%,IF(E80&lt;=275,0,VLOOKUP(E80,賞与源泉徴収表!$V$10:$X$37,3,1)%))</f>
        <v>#REF!</v>
      </c>
      <c r="M80" s="144" t="e">
        <f>IF(E80&gt;3717,賞与源泉徴収表!$B$36%,IF(E80&lt;=308,0,VLOOKUP(E80,賞与源泉徴収表!$Y$10:$AA$37,3,1)%))</f>
        <v>#REF!</v>
      </c>
      <c r="N80" s="144" t="e">
        <f>IF(E80&gt;1118,賞与源泉徴収表!$B$37%,IF(E80&gt;524,賞与源泉徴収表!$B$33%,IF(E80&gt;293,賞与源泉徴収表!$B$29%,IF(E80&gt;222,賞与源泉徴収表!$B$23%,賞与源泉徴収表!$B$16%))))</f>
        <v>#REF!</v>
      </c>
    </row>
    <row r="81" spans="1:14">
      <c r="A81" s="135">
        <v>79</v>
      </c>
      <c r="B81" s="144" t="e">
        <f>[3]社員情報!B81</f>
        <v>#REF!</v>
      </c>
      <c r="C81" s="144" t="e">
        <f>[3]社員情報!C81</f>
        <v>#REF!</v>
      </c>
      <c r="D81" s="145" t="e">
        <f>[4]賞与計算!CD$19</f>
        <v>#REF!</v>
      </c>
      <c r="E81" s="145" t="e">
        <f t="shared" si="2"/>
        <v>#REF!</v>
      </c>
      <c r="F81" s="144" t="e">
        <f>IF(E81&gt;3495,賞与源泉徴収表!$B$36%,IF(E81&lt;=68,0,VLOOKUP(E81,賞与源泉徴収表!$D$10:$F$37,3,1)%))</f>
        <v>#REF!</v>
      </c>
      <c r="G81" s="144" t="e">
        <f>IF(E81&gt;3527,賞与源泉徴収表!$B$36%,IF(E81&lt;=94,0,VLOOKUP(E81,賞与源泉徴収表!$G$10:$I$37,3,1)%))</f>
        <v>#REF!</v>
      </c>
      <c r="H81" s="144" t="e">
        <f>IF(E81&gt;3559,賞与源泉徴収表!$B$36%,IF(E81&lt;=133,0,VLOOKUP(E81,賞与源泉徴収表!$J$10:$L$37,3,1)%))</f>
        <v>#REF!</v>
      </c>
      <c r="I81" s="144" t="e">
        <f>IF(E81&gt;3590,賞与源泉徴収表!$B$36%,IF(E81&lt;=171,0,VLOOKUP(E81,賞与源泉徴収表!$M$10:$O$37,3,1)%))</f>
        <v>#REF!</v>
      </c>
      <c r="J81" s="144" t="e">
        <f>IF(E81&gt;3622,賞与源泉徴収表!$B$36%,IF(E81&lt;=210,0,VLOOKUP(E81,賞与源泉徴収表!$P$10:$R$37,3,1)%))</f>
        <v>#REF!</v>
      </c>
      <c r="K81" s="144" t="e">
        <f>IF(E81&gt;3654,賞与源泉徴収表!$B$36%,IF(E81&lt;=243,0,VLOOKUP(E81,賞与源泉徴収表!$S$10:$U$37,3,1)%))</f>
        <v>#REF!</v>
      </c>
      <c r="L81" s="144" t="e">
        <f>IF(E81&gt;3685,賞与源泉徴収表!$B$36%,IF(E81&lt;=275,0,VLOOKUP(E81,賞与源泉徴収表!$V$10:$X$37,3,1)%))</f>
        <v>#REF!</v>
      </c>
      <c r="M81" s="144" t="e">
        <f>IF(E81&gt;3717,賞与源泉徴収表!$B$36%,IF(E81&lt;=308,0,VLOOKUP(E81,賞与源泉徴収表!$Y$10:$AA$37,3,1)%))</f>
        <v>#REF!</v>
      </c>
      <c r="N81" s="144" t="e">
        <f>IF(E81&gt;1118,賞与源泉徴収表!$B$37%,IF(E81&gt;524,賞与源泉徴収表!$B$33%,IF(E81&gt;293,賞与源泉徴収表!$B$29%,IF(E81&gt;222,賞与源泉徴収表!$B$23%,賞与源泉徴収表!$B$16%))))</f>
        <v>#REF!</v>
      </c>
    </row>
    <row r="82" spans="1:14">
      <c r="A82" s="135">
        <v>80</v>
      </c>
      <c r="B82" s="144" t="e">
        <f>[3]社員情報!B82</f>
        <v>#REF!</v>
      </c>
      <c r="C82" s="144" t="e">
        <f>[3]社員情報!C82</f>
        <v>#REF!</v>
      </c>
      <c r="D82" s="145" t="e">
        <f>[4]賞与計算!CE$19</f>
        <v>#REF!</v>
      </c>
      <c r="E82" s="145" t="e">
        <f t="shared" si="2"/>
        <v>#REF!</v>
      </c>
      <c r="F82" s="144" t="e">
        <f>IF(E82&gt;3495,賞与源泉徴収表!$B$36%,IF(E82&lt;=68,0,VLOOKUP(E82,賞与源泉徴収表!$D$10:$F$37,3,1)%))</f>
        <v>#REF!</v>
      </c>
      <c r="G82" s="144" t="e">
        <f>IF(E82&gt;3527,賞与源泉徴収表!$B$36%,IF(E82&lt;=94,0,VLOOKUP(E82,賞与源泉徴収表!$G$10:$I$37,3,1)%))</f>
        <v>#REF!</v>
      </c>
      <c r="H82" s="144" t="e">
        <f>IF(E82&gt;3559,賞与源泉徴収表!$B$36%,IF(E82&lt;=133,0,VLOOKUP(E82,賞与源泉徴収表!$J$10:$L$37,3,1)%))</f>
        <v>#REF!</v>
      </c>
      <c r="I82" s="144" t="e">
        <f>IF(E82&gt;3590,賞与源泉徴収表!$B$36%,IF(E82&lt;=171,0,VLOOKUP(E82,賞与源泉徴収表!$M$10:$O$37,3,1)%))</f>
        <v>#REF!</v>
      </c>
      <c r="J82" s="144" t="e">
        <f>IF(E82&gt;3622,賞与源泉徴収表!$B$36%,IF(E82&lt;=210,0,VLOOKUP(E82,賞与源泉徴収表!$P$10:$R$37,3,1)%))</f>
        <v>#REF!</v>
      </c>
      <c r="K82" s="144" t="e">
        <f>IF(E82&gt;3654,賞与源泉徴収表!$B$36%,IF(E82&lt;=243,0,VLOOKUP(E82,賞与源泉徴収表!$S$10:$U$37,3,1)%))</f>
        <v>#REF!</v>
      </c>
      <c r="L82" s="144" t="e">
        <f>IF(E82&gt;3685,賞与源泉徴収表!$B$36%,IF(E82&lt;=275,0,VLOOKUP(E82,賞与源泉徴収表!$V$10:$X$37,3,1)%))</f>
        <v>#REF!</v>
      </c>
      <c r="M82" s="144" t="e">
        <f>IF(E82&gt;3717,賞与源泉徴収表!$B$36%,IF(E82&lt;=308,0,VLOOKUP(E82,賞与源泉徴収表!$Y$10:$AA$37,3,1)%))</f>
        <v>#REF!</v>
      </c>
      <c r="N82" s="144" t="e">
        <f>IF(E82&gt;1118,賞与源泉徴収表!$B$37%,IF(E82&gt;524,賞与源泉徴収表!$B$33%,IF(E82&gt;293,賞与源泉徴収表!$B$29%,IF(E82&gt;222,賞与源泉徴収表!$B$23%,賞与源泉徴収表!$B$16%))))</f>
        <v>#REF!</v>
      </c>
    </row>
    <row r="83" spans="1:14">
      <c r="A83" s="135">
        <v>81</v>
      </c>
      <c r="B83" s="144" t="e">
        <f>[3]社員情報!B83</f>
        <v>#REF!</v>
      </c>
      <c r="C83" s="144" t="e">
        <f>[3]社員情報!C83</f>
        <v>#REF!</v>
      </c>
      <c r="D83" s="145" t="e">
        <f>[4]賞与計算!CF$19</f>
        <v>#REF!</v>
      </c>
      <c r="E83" s="145" t="e">
        <f t="shared" si="2"/>
        <v>#REF!</v>
      </c>
      <c r="F83" s="144" t="e">
        <f>IF(E83&gt;3495,賞与源泉徴収表!$B$36%,IF(E83&lt;=68,0,VLOOKUP(E83,賞与源泉徴収表!$D$10:$F$37,3,1)%))</f>
        <v>#REF!</v>
      </c>
      <c r="G83" s="144" t="e">
        <f>IF(E83&gt;3527,賞与源泉徴収表!$B$36%,IF(E83&lt;=94,0,VLOOKUP(E83,賞与源泉徴収表!$G$10:$I$37,3,1)%))</f>
        <v>#REF!</v>
      </c>
      <c r="H83" s="144" t="e">
        <f>IF(E83&gt;3559,賞与源泉徴収表!$B$36%,IF(E83&lt;=133,0,VLOOKUP(E83,賞与源泉徴収表!$J$10:$L$37,3,1)%))</f>
        <v>#REF!</v>
      </c>
      <c r="I83" s="144" t="e">
        <f>IF(E83&gt;3590,賞与源泉徴収表!$B$36%,IF(E83&lt;=171,0,VLOOKUP(E83,賞与源泉徴収表!$M$10:$O$37,3,1)%))</f>
        <v>#REF!</v>
      </c>
      <c r="J83" s="144" t="e">
        <f>IF(E83&gt;3622,賞与源泉徴収表!$B$36%,IF(E83&lt;=210,0,VLOOKUP(E83,賞与源泉徴収表!$P$10:$R$37,3,1)%))</f>
        <v>#REF!</v>
      </c>
      <c r="K83" s="144" t="e">
        <f>IF(E83&gt;3654,賞与源泉徴収表!$B$36%,IF(E83&lt;=243,0,VLOOKUP(E83,賞与源泉徴収表!$S$10:$U$37,3,1)%))</f>
        <v>#REF!</v>
      </c>
      <c r="L83" s="144" t="e">
        <f>IF(E83&gt;3685,賞与源泉徴収表!$B$36%,IF(E83&lt;=275,0,VLOOKUP(E83,賞与源泉徴収表!$V$10:$X$37,3,1)%))</f>
        <v>#REF!</v>
      </c>
      <c r="M83" s="144" t="e">
        <f>IF(E83&gt;3717,賞与源泉徴収表!$B$36%,IF(E83&lt;=308,0,VLOOKUP(E83,賞与源泉徴収表!$Y$10:$AA$37,3,1)%))</f>
        <v>#REF!</v>
      </c>
      <c r="N83" s="144" t="e">
        <f>IF(E83&gt;1118,賞与源泉徴収表!$B$37%,IF(E83&gt;524,賞与源泉徴収表!$B$33%,IF(E83&gt;293,賞与源泉徴収表!$B$29%,IF(E83&gt;222,賞与源泉徴収表!$B$23%,賞与源泉徴収表!$B$16%))))</f>
        <v>#REF!</v>
      </c>
    </row>
    <row r="84" spans="1:14">
      <c r="A84" s="135">
        <v>82</v>
      </c>
      <c r="B84" s="144" t="e">
        <f>[3]社員情報!B84</f>
        <v>#REF!</v>
      </c>
      <c r="C84" s="144" t="e">
        <f>[3]社員情報!C84</f>
        <v>#REF!</v>
      </c>
      <c r="D84" s="145" t="e">
        <f>[4]賞与計算!CG$19</f>
        <v>#REF!</v>
      </c>
      <c r="E84" s="145" t="e">
        <f t="shared" si="2"/>
        <v>#REF!</v>
      </c>
      <c r="F84" s="144" t="e">
        <f>IF(E84&gt;3495,賞与源泉徴収表!$B$36%,IF(E84&lt;=68,0,VLOOKUP(E84,賞与源泉徴収表!$D$10:$F$37,3,1)%))</f>
        <v>#REF!</v>
      </c>
      <c r="G84" s="144" t="e">
        <f>IF(E84&gt;3527,賞与源泉徴収表!$B$36%,IF(E84&lt;=94,0,VLOOKUP(E84,賞与源泉徴収表!$G$10:$I$37,3,1)%))</f>
        <v>#REF!</v>
      </c>
      <c r="H84" s="144" t="e">
        <f>IF(E84&gt;3559,賞与源泉徴収表!$B$36%,IF(E84&lt;=133,0,VLOOKUP(E84,賞与源泉徴収表!$J$10:$L$37,3,1)%))</f>
        <v>#REF!</v>
      </c>
      <c r="I84" s="144" t="e">
        <f>IF(E84&gt;3590,賞与源泉徴収表!$B$36%,IF(E84&lt;=171,0,VLOOKUP(E84,賞与源泉徴収表!$M$10:$O$37,3,1)%))</f>
        <v>#REF!</v>
      </c>
      <c r="J84" s="144" t="e">
        <f>IF(E84&gt;3622,賞与源泉徴収表!$B$36%,IF(E84&lt;=210,0,VLOOKUP(E84,賞与源泉徴収表!$P$10:$R$37,3,1)%))</f>
        <v>#REF!</v>
      </c>
      <c r="K84" s="144" t="e">
        <f>IF(E84&gt;3654,賞与源泉徴収表!$B$36%,IF(E84&lt;=243,0,VLOOKUP(E84,賞与源泉徴収表!$S$10:$U$37,3,1)%))</f>
        <v>#REF!</v>
      </c>
      <c r="L84" s="144" t="e">
        <f>IF(E84&gt;3685,賞与源泉徴収表!$B$36%,IF(E84&lt;=275,0,VLOOKUP(E84,賞与源泉徴収表!$V$10:$X$37,3,1)%))</f>
        <v>#REF!</v>
      </c>
      <c r="M84" s="144" t="e">
        <f>IF(E84&gt;3717,賞与源泉徴収表!$B$36%,IF(E84&lt;=308,0,VLOOKUP(E84,賞与源泉徴収表!$Y$10:$AA$37,3,1)%))</f>
        <v>#REF!</v>
      </c>
      <c r="N84" s="144" t="e">
        <f>IF(E84&gt;1118,賞与源泉徴収表!$B$37%,IF(E84&gt;524,賞与源泉徴収表!$B$33%,IF(E84&gt;293,賞与源泉徴収表!$B$29%,IF(E84&gt;222,賞与源泉徴収表!$B$23%,賞与源泉徴収表!$B$16%))))</f>
        <v>#REF!</v>
      </c>
    </row>
    <row r="85" spans="1:14">
      <c r="A85" s="135">
        <v>83</v>
      </c>
      <c r="B85" s="144" t="e">
        <f>[3]社員情報!B85</f>
        <v>#REF!</v>
      </c>
      <c r="C85" s="144" t="e">
        <f>[3]社員情報!C85</f>
        <v>#REF!</v>
      </c>
      <c r="D85" s="145" t="e">
        <f>[4]賞与計算!CH$19</f>
        <v>#REF!</v>
      </c>
      <c r="E85" s="145" t="e">
        <f t="shared" si="2"/>
        <v>#REF!</v>
      </c>
      <c r="F85" s="144" t="e">
        <f>IF(E85&gt;3495,賞与源泉徴収表!$B$36%,IF(E85&lt;=68,0,VLOOKUP(E85,賞与源泉徴収表!$D$10:$F$37,3,1)%))</f>
        <v>#REF!</v>
      </c>
      <c r="G85" s="144" t="e">
        <f>IF(E85&gt;3527,賞与源泉徴収表!$B$36%,IF(E85&lt;=94,0,VLOOKUP(E85,賞与源泉徴収表!$G$10:$I$37,3,1)%))</f>
        <v>#REF!</v>
      </c>
      <c r="H85" s="144" t="e">
        <f>IF(E85&gt;3559,賞与源泉徴収表!$B$36%,IF(E85&lt;=133,0,VLOOKUP(E85,賞与源泉徴収表!$J$10:$L$37,3,1)%))</f>
        <v>#REF!</v>
      </c>
      <c r="I85" s="144" t="e">
        <f>IF(E85&gt;3590,賞与源泉徴収表!$B$36%,IF(E85&lt;=171,0,VLOOKUP(E85,賞与源泉徴収表!$M$10:$O$37,3,1)%))</f>
        <v>#REF!</v>
      </c>
      <c r="J85" s="144" t="e">
        <f>IF(E85&gt;3622,賞与源泉徴収表!$B$36%,IF(E85&lt;=210,0,VLOOKUP(E85,賞与源泉徴収表!$P$10:$R$37,3,1)%))</f>
        <v>#REF!</v>
      </c>
      <c r="K85" s="144" t="e">
        <f>IF(E85&gt;3654,賞与源泉徴収表!$B$36%,IF(E85&lt;=243,0,VLOOKUP(E85,賞与源泉徴収表!$S$10:$U$37,3,1)%))</f>
        <v>#REF!</v>
      </c>
      <c r="L85" s="144" t="e">
        <f>IF(E85&gt;3685,賞与源泉徴収表!$B$36%,IF(E85&lt;=275,0,VLOOKUP(E85,賞与源泉徴収表!$V$10:$X$37,3,1)%))</f>
        <v>#REF!</v>
      </c>
      <c r="M85" s="144" t="e">
        <f>IF(E85&gt;3717,賞与源泉徴収表!$B$36%,IF(E85&lt;=308,0,VLOOKUP(E85,賞与源泉徴収表!$Y$10:$AA$37,3,1)%))</f>
        <v>#REF!</v>
      </c>
      <c r="N85" s="144" t="e">
        <f>IF(E85&gt;1118,賞与源泉徴収表!$B$37%,IF(E85&gt;524,賞与源泉徴収表!$B$33%,IF(E85&gt;293,賞与源泉徴収表!$B$29%,IF(E85&gt;222,賞与源泉徴収表!$B$23%,賞与源泉徴収表!$B$16%))))</f>
        <v>#REF!</v>
      </c>
    </row>
    <row r="86" spans="1:14">
      <c r="A86" s="135">
        <v>84</v>
      </c>
      <c r="B86" s="144" t="e">
        <f>[3]社員情報!B86</f>
        <v>#REF!</v>
      </c>
      <c r="C86" s="144" t="e">
        <f>[3]社員情報!C86</f>
        <v>#REF!</v>
      </c>
      <c r="D86" s="145" t="e">
        <f>[4]賞与計算!CI$19</f>
        <v>#REF!</v>
      </c>
      <c r="E86" s="145" t="e">
        <f t="shared" si="2"/>
        <v>#REF!</v>
      </c>
      <c r="F86" s="144" t="e">
        <f>IF(E86&gt;3495,賞与源泉徴収表!$B$36%,IF(E86&lt;=68,0,VLOOKUP(E86,賞与源泉徴収表!$D$10:$F$37,3,1)%))</f>
        <v>#REF!</v>
      </c>
      <c r="G86" s="144" t="e">
        <f>IF(E86&gt;3527,賞与源泉徴収表!$B$36%,IF(E86&lt;=94,0,VLOOKUP(E86,賞与源泉徴収表!$G$10:$I$37,3,1)%))</f>
        <v>#REF!</v>
      </c>
      <c r="H86" s="144" t="e">
        <f>IF(E86&gt;3559,賞与源泉徴収表!$B$36%,IF(E86&lt;=133,0,VLOOKUP(E86,賞与源泉徴収表!$J$10:$L$37,3,1)%))</f>
        <v>#REF!</v>
      </c>
      <c r="I86" s="144" t="e">
        <f>IF(E86&gt;3590,賞与源泉徴収表!$B$36%,IF(E86&lt;=171,0,VLOOKUP(E86,賞与源泉徴収表!$M$10:$O$37,3,1)%))</f>
        <v>#REF!</v>
      </c>
      <c r="J86" s="144" t="e">
        <f>IF(E86&gt;3622,賞与源泉徴収表!$B$36%,IF(E86&lt;=210,0,VLOOKUP(E86,賞与源泉徴収表!$P$10:$R$37,3,1)%))</f>
        <v>#REF!</v>
      </c>
      <c r="K86" s="144" t="e">
        <f>IF(E86&gt;3654,賞与源泉徴収表!$B$36%,IF(E86&lt;=243,0,VLOOKUP(E86,賞与源泉徴収表!$S$10:$U$37,3,1)%))</f>
        <v>#REF!</v>
      </c>
      <c r="L86" s="144" t="e">
        <f>IF(E86&gt;3685,賞与源泉徴収表!$B$36%,IF(E86&lt;=275,0,VLOOKUP(E86,賞与源泉徴収表!$V$10:$X$37,3,1)%))</f>
        <v>#REF!</v>
      </c>
      <c r="M86" s="144" t="e">
        <f>IF(E86&gt;3717,賞与源泉徴収表!$B$36%,IF(E86&lt;=308,0,VLOOKUP(E86,賞与源泉徴収表!$Y$10:$AA$37,3,1)%))</f>
        <v>#REF!</v>
      </c>
      <c r="N86" s="144" t="e">
        <f>IF(E86&gt;1118,賞与源泉徴収表!$B$37%,IF(E86&gt;524,賞与源泉徴収表!$B$33%,IF(E86&gt;293,賞与源泉徴収表!$B$29%,IF(E86&gt;222,賞与源泉徴収表!$B$23%,賞与源泉徴収表!$B$16%))))</f>
        <v>#REF!</v>
      </c>
    </row>
    <row r="87" spans="1:14">
      <c r="A87" s="135">
        <v>85</v>
      </c>
      <c r="B87" s="144" t="e">
        <f>[3]社員情報!B87</f>
        <v>#REF!</v>
      </c>
      <c r="C87" s="144" t="e">
        <f>[3]社員情報!C87</f>
        <v>#REF!</v>
      </c>
      <c r="D87" s="145" t="e">
        <f>[4]賞与計算!CJ$19</f>
        <v>#REF!</v>
      </c>
      <c r="E87" s="145" t="e">
        <f t="shared" si="2"/>
        <v>#REF!</v>
      </c>
      <c r="F87" s="144" t="e">
        <f>IF(E87&gt;3495,賞与源泉徴収表!$B$36%,IF(E87&lt;=68,0,VLOOKUP(E87,賞与源泉徴収表!$D$10:$F$37,3,1)%))</f>
        <v>#REF!</v>
      </c>
      <c r="G87" s="144" t="e">
        <f>IF(E87&gt;3527,賞与源泉徴収表!$B$36%,IF(E87&lt;=94,0,VLOOKUP(E87,賞与源泉徴収表!$G$10:$I$37,3,1)%))</f>
        <v>#REF!</v>
      </c>
      <c r="H87" s="144" t="e">
        <f>IF(E87&gt;3559,賞与源泉徴収表!$B$36%,IF(E87&lt;=133,0,VLOOKUP(E87,賞与源泉徴収表!$J$10:$L$37,3,1)%))</f>
        <v>#REF!</v>
      </c>
      <c r="I87" s="144" t="e">
        <f>IF(E87&gt;3590,賞与源泉徴収表!$B$36%,IF(E87&lt;=171,0,VLOOKUP(E87,賞与源泉徴収表!$M$10:$O$37,3,1)%))</f>
        <v>#REF!</v>
      </c>
      <c r="J87" s="144" t="e">
        <f>IF(E87&gt;3622,賞与源泉徴収表!$B$36%,IF(E87&lt;=210,0,VLOOKUP(E87,賞与源泉徴収表!$P$10:$R$37,3,1)%))</f>
        <v>#REF!</v>
      </c>
      <c r="K87" s="144" t="e">
        <f>IF(E87&gt;3654,賞与源泉徴収表!$B$36%,IF(E87&lt;=243,0,VLOOKUP(E87,賞与源泉徴収表!$S$10:$U$37,3,1)%))</f>
        <v>#REF!</v>
      </c>
      <c r="L87" s="144" t="e">
        <f>IF(E87&gt;3685,賞与源泉徴収表!$B$36%,IF(E87&lt;=275,0,VLOOKUP(E87,賞与源泉徴収表!$V$10:$X$37,3,1)%))</f>
        <v>#REF!</v>
      </c>
      <c r="M87" s="144" t="e">
        <f>IF(E87&gt;3717,賞与源泉徴収表!$B$36%,IF(E87&lt;=308,0,VLOOKUP(E87,賞与源泉徴収表!$Y$10:$AA$37,3,1)%))</f>
        <v>#REF!</v>
      </c>
      <c r="N87" s="144" t="e">
        <f>IF(E87&gt;1118,賞与源泉徴収表!$B$37%,IF(E87&gt;524,賞与源泉徴収表!$B$33%,IF(E87&gt;293,賞与源泉徴収表!$B$29%,IF(E87&gt;222,賞与源泉徴収表!$B$23%,賞与源泉徴収表!$B$16%))))</f>
        <v>#REF!</v>
      </c>
    </row>
    <row r="88" spans="1:14">
      <c r="A88" s="135">
        <v>86</v>
      </c>
      <c r="B88" s="144" t="e">
        <f>[3]社員情報!B88</f>
        <v>#REF!</v>
      </c>
      <c r="C88" s="144" t="e">
        <f>[3]社員情報!C88</f>
        <v>#REF!</v>
      </c>
      <c r="D88" s="145" t="e">
        <f>[4]賞与計算!CK$19</f>
        <v>#REF!</v>
      </c>
      <c r="E88" s="145" t="e">
        <f t="shared" si="2"/>
        <v>#REF!</v>
      </c>
      <c r="F88" s="144" t="e">
        <f>IF(E88&gt;3495,賞与源泉徴収表!$B$36%,IF(E88&lt;=68,0,VLOOKUP(E88,賞与源泉徴収表!$D$10:$F$37,3,1)%))</f>
        <v>#REF!</v>
      </c>
      <c r="G88" s="144" t="e">
        <f>IF(E88&gt;3527,賞与源泉徴収表!$B$36%,IF(E88&lt;=94,0,VLOOKUP(E88,賞与源泉徴収表!$G$10:$I$37,3,1)%))</f>
        <v>#REF!</v>
      </c>
      <c r="H88" s="144" t="e">
        <f>IF(E88&gt;3559,賞与源泉徴収表!$B$36%,IF(E88&lt;=133,0,VLOOKUP(E88,賞与源泉徴収表!$J$10:$L$37,3,1)%))</f>
        <v>#REF!</v>
      </c>
      <c r="I88" s="144" t="e">
        <f>IF(E88&gt;3590,賞与源泉徴収表!$B$36%,IF(E88&lt;=171,0,VLOOKUP(E88,賞与源泉徴収表!$M$10:$O$37,3,1)%))</f>
        <v>#REF!</v>
      </c>
      <c r="J88" s="144" t="e">
        <f>IF(E88&gt;3622,賞与源泉徴収表!$B$36%,IF(E88&lt;=210,0,VLOOKUP(E88,賞与源泉徴収表!$P$10:$R$37,3,1)%))</f>
        <v>#REF!</v>
      </c>
      <c r="K88" s="144" t="e">
        <f>IF(E88&gt;3654,賞与源泉徴収表!$B$36%,IF(E88&lt;=243,0,VLOOKUP(E88,賞与源泉徴収表!$S$10:$U$37,3,1)%))</f>
        <v>#REF!</v>
      </c>
      <c r="L88" s="144" t="e">
        <f>IF(E88&gt;3685,賞与源泉徴収表!$B$36%,IF(E88&lt;=275,0,VLOOKUP(E88,賞与源泉徴収表!$V$10:$X$37,3,1)%))</f>
        <v>#REF!</v>
      </c>
      <c r="M88" s="144" t="e">
        <f>IF(E88&gt;3717,賞与源泉徴収表!$B$36%,IF(E88&lt;=308,0,VLOOKUP(E88,賞与源泉徴収表!$Y$10:$AA$37,3,1)%))</f>
        <v>#REF!</v>
      </c>
      <c r="N88" s="144" t="e">
        <f>IF(E88&gt;1118,賞与源泉徴収表!$B$37%,IF(E88&gt;524,賞与源泉徴収表!$B$33%,IF(E88&gt;293,賞与源泉徴収表!$B$29%,IF(E88&gt;222,賞与源泉徴収表!$B$23%,賞与源泉徴収表!$B$16%))))</f>
        <v>#REF!</v>
      </c>
    </row>
    <row r="89" spans="1:14">
      <c r="A89" s="135">
        <v>87</v>
      </c>
      <c r="B89" s="144" t="e">
        <f>[3]社員情報!B89</f>
        <v>#REF!</v>
      </c>
      <c r="C89" s="144" t="e">
        <f>[3]社員情報!C89</f>
        <v>#REF!</v>
      </c>
      <c r="D89" s="145" t="e">
        <f>[4]賞与計算!CL$19</f>
        <v>#REF!</v>
      </c>
      <c r="E89" s="145" t="e">
        <f t="shared" si="2"/>
        <v>#REF!</v>
      </c>
      <c r="F89" s="144" t="e">
        <f>IF(E89&gt;3495,賞与源泉徴収表!$B$36%,IF(E89&lt;=68,0,VLOOKUP(E89,賞与源泉徴収表!$D$10:$F$37,3,1)%))</f>
        <v>#REF!</v>
      </c>
      <c r="G89" s="144" t="e">
        <f>IF(E89&gt;3527,賞与源泉徴収表!$B$36%,IF(E89&lt;=94,0,VLOOKUP(E89,賞与源泉徴収表!$G$10:$I$37,3,1)%))</f>
        <v>#REF!</v>
      </c>
      <c r="H89" s="144" t="e">
        <f>IF(E89&gt;3559,賞与源泉徴収表!$B$36%,IF(E89&lt;=133,0,VLOOKUP(E89,賞与源泉徴収表!$J$10:$L$37,3,1)%))</f>
        <v>#REF!</v>
      </c>
      <c r="I89" s="144" t="e">
        <f>IF(E89&gt;3590,賞与源泉徴収表!$B$36%,IF(E89&lt;=171,0,VLOOKUP(E89,賞与源泉徴収表!$M$10:$O$37,3,1)%))</f>
        <v>#REF!</v>
      </c>
      <c r="J89" s="144" t="e">
        <f>IF(E89&gt;3622,賞与源泉徴収表!$B$36%,IF(E89&lt;=210,0,VLOOKUP(E89,賞与源泉徴収表!$P$10:$R$37,3,1)%))</f>
        <v>#REF!</v>
      </c>
      <c r="K89" s="144" t="e">
        <f>IF(E89&gt;3654,賞与源泉徴収表!$B$36%,IF(E89&lt;=243,0,VLOOKUP(E89,賞与源泉徴収表!$S$10:$U$37,3,1)%))</f>
        <v>#REF!</v>
      </c>
      <c r="L89" s="144" t="e">
        <f>IF(E89&gt;3685,賞与源泉徴収表!$B$36%,IF(E89&lt;=275,0,VLOOKUP(E89,賞与源泉徴収表!$V$10:$X$37,3,1)%))</f>
        <v>#REF!</v>
      </c>
      <c r="M89" s="144" t="e">
        <f>IF(E89&gt;3717,賞与源泉徴収表!$B$36%,IF(E89&lt;=308,0,VLOOKUP(E89,賞与源泉徴収表!$Y$10:$AA$37,3,1)%))</f>
        <v>#REF!</v>
      </c>
      <c r="N89" s="144" t="e">
        <f>IF(E89&gt;1118,賞与源泉徴収表!$B$37%,IF(E89&gt;524,賞与源泉徴収表!$B$33%,IF(E89&gt;293,賞与源泉徴収表!$B$29%,IF(E89&gt;222,賞与源泉徴収表!$B$23%,賞与源泉徴収表!$B$16%))))</f>
        <v>#REF!</v>
      </c>
    </row>
    <row r="90" spans="1:14">
      <c r="A90" s="135">
        <v>88</v>
      </c>
      <c r="B90" s="144" t="e">
        <f>[3]社員情報!B90</f>
        <v>#REF!</v>
      </c>
      <c r="C90" s="144" t="e">
        <f>[3]社員情報!C90</f>
        <v>#REF!</v>
      </c>
      <c r="D90" s="145" t="e">
        <f>[4]賞与計算!CM$19</f>
        <v>#REF!</v>
      </c>
      <c r="E90" s="145" t="e">
        <f t="shared" si="2"/>
        <v>#REF!</v>
      </c>
      <c r="F90" s="144" t="e">
        <f>IF(E90&gt;3495,賞与源泉徴収表!$B$36%,IF(E90&lt;=68,0,VLOOKUP(E90,賞与源泉徴収表!$D$10:$F$37,3,1)%))</f>
        <v>#REF!</v>
      </c>
      <c r="G90" s="144" t="e">
        <f>IF(E90&gt;3527,賞与源泉徴収表!$B$36%,IF(E90&lt;=94,0,VLOOKUP(E90,賞与源泉徴収表!$G$10:$I$37,3,1)%))</f>
        <v>#REF!</v>
      </c>
      <c r="H90" s="144" t="e">
        <f>IF(E90&gt;3559,賞与源泉徴収表!$B$36%,IF(E90&lt;=133,0,VLOOKUP(E90,賞与源泉徴収表!$J$10:$L$37,3,1)%))</f>
        <v>#REF!</v>
      </c>
      <c r="I90" s="144" t="e">
        <f>IF(E90&gt;3590,賞与源泉徴収表!$B$36%,IF(E90&lt;=171,0,VLOOKUP(E90,賞与源泉徴収表!$M$10:$O$37,3,1)%))</f>
        <v>#REF!</v>
      </c>
      <c r="J90" s="144" t="e">
        <f>IF(E90&gt;3622,賞与源泉徴収表!$B$36%,IF(E90&lt;=210,0,VLOOKUP(E90,賞与源泉徴収表!$P$10:$R$37,3,1)%))</f>
        <v>#REF!</v>
      </c>
      <c r="K90" s="144" t="e">
        <f>IF(E90&gt;3654,賞与源泉徴収表!$B$36%,IF(E90&lt;=243,0,VLOOKUP(E90,賞与源泉徴収表!$S$10:$U$37,3,1)%))</f>
        <v>#REF!</v>
      </c>
      <c r="L90" s="144" t="e">
        <f>IF(E90&gt;3685,賞与源泉徴収表!$B$36%,IF(E90&lt;=275,0,VLOOKUP(E90,賞与源泉徴収表!$V$10:$X$37,3,1)%))</f>
        <v>#REF!</v>
      </c>
      <c r="M90" s="144" t="e">
        <f>IF(E90&gt;3717,賞与源泉徴収表!$B$36%,IF(E90&lt;=308,0,VLOOKUP(E90,賞与源泉徴収表!$Y$10:$AA$37,3,1)%))</f>
        <v>#REF!</v>
      </c>
      <c r="N90" s="144" t="e">
        <f>IF(E90&gt;1118,賞与源泉徴収表!$B$37%,IF(E90&gt;524,賞与源泉徴収表!$B$33%,IF(E90&gt;293,賞与源泉徴収表!$B$29%,IF(E90&gt;222,賞与源泉徴収表!$B$23%,賞与源泉徴収表!$B$16%))))</f>
        <v>#REF!</v>
      </c>
    </row>
    <row r="91" spans="1:14">
      <c r="A91" s="135">
        <v>89</v>
      </c>
      <c r="B91" s="144" t="e">
        <f>[3]社員情報!B91</f>
        <v>#REF!</v>
      </c>
      <c r="C91" s="144" t="e">
        <f>[3]社員情報!C91</f>
        <v>#REF!</v>
      </c>
      <c r="D91" s="145" t="e">
        <f>[4]賞与計算!CN$19</f>
        <v>#REF!</v>
      </c>
      <c r="E91" s="145" t="e">
        <f t="shared" si="2"/>
        <v>#REF!</v>
      </c>
      <c r="F91" s="144" t="e">
        <f>IF(E91&gt;3495,賞与源泉徴収表!$B$36%,IF(E91&lt;=68,0,VLOOKUP(E91,賞与源泉徴収表!$D$10:$F$37,3,1)%))</f>
        <v>#REF!</v>
      </c>
      <c r="G91" s="144" t="e">
        <f>IF(E91&gt;3527,賞与源泉徴収表!$B$36%,IF(E91&lt;=94,0,VLOOKUP(E91,賞与源泉徴収表!$G$10:$I$37,3,1)%))</f>
        <v>#REF!</v>
      </c>
      <c r="H91" s="144" t="e">
        <f>IF(E91&gt;3559,賞与源泉徴収表!$B$36%,IF(E91&lt;=133,0,VLOOKUP(E91,賞与源泉徴収表!$J$10:$L$37,3,1)%))</f>
        <v>#REF!</v>
      </c>
      <c r="I91" s="144" t="e">
        <f>IF(E91&gt;3590,賞与源泉徴収表!$B$36%,IF(E91&lt;=171,0,VLOOKUP(E91,賞与源泉徴収表!$M$10:$O$37,3,1)%))</f>
        <v>#REF!</v>
      </c>
      <c r="J91" s="144" t="e">
        <f>IF(E91&gt;3622,賞与源泉徴収表!$B$36%,IF(E91&lt;=210,0,VLOOKUP(E91,賞与源泉徴収表!$P$10:$R$37,3,1)%))</f>
        <v>#REF!</v>
      </c>
      <c r="K91" s="144" t="e">
        <f>IF(E91&gt;3654,賞与源泉徴収表!$B$36%,IF(E91&lt;=243,0,VLOOKUP(E91,賞与源泉徴収表!$S$10:$U$37,3,1)%))</f>
        <v>#REF!</v>
      </c>
      <c r="L91" s="144" t="e">
        <f>IF(E91&gt;3685,賞与源泉徴収表!$B$36%,IF(E91&lt;=275,0,VLOOKUP(E91,賞与源泉徴収表!$V$10:$X$37,3,1)%))</f>
        <v>#REF!</v>
      </c>
      <c r="M91" s="144" t="e">
        <f>IF(E91&gt;3717,賞与源泉徴収表!$B$36%,IF(E91&lt;=308,0,VLOOKUP(E91,賞与源泉徴収表!$Y$10:$AA$37,3,1)%))</f>
        <v>#REF!</v>
      </c>
      <c r="N91" s="144" t="e">
        <f>IF(E91&gt;1118,賞与源泉徴収表!$B$37%,IF(E91&gt;524,賞与源泉徴収表!$B$33%,IF(E91&gt;293,賞与源泉徴収表!$B$29%,IF(E91&gt;222,賞与源泉徴収表!$B$23%,賞与源泉徴収表!$B$16%))))</f>
        <v>#REF!</v>
      </c>
    </row>
    <row r="92" spans="1:14">
      <c r="A92" s="135">
        <v>90</v>
      </c>
      <c r="B92" s="144" t="e">
        <f>[3]社員情報!B92</f>
        <v>#REF!</v>
      </c>
      <c r="C92" s="144" t="e">
        <f>[3]社員情報!C92</f>
        <v>#REF!</v>
      </c>
      <c r="D92" s="145" t="e">
        <f>[4]賞与計算!CO$19</f>
        <v>#REF!</v>
      </c>
      <c r="E92" s="145" t="e">
        <f t="shared" si="2"/>
        <v>#REF!</v>
      </c>
      <c r="F92" s="144" t="e">
        <f>IF(E92&gt;3495,賞与源泉徴収表!$B$36%,IF(E92&lt;=68,0,VLOOKUP(E92,賞与源泉徴収表!$D$10:$F$37,3,1)%))</f>
        <v>#REF!</v>
      </c>
      <c r="G92" s="144" t="e">
        <f>IF(E92&gt;3527,賞与源泉徴収表!$B$36%,IF(E92&lt;=94,0,VLOOKUP(E92,賞与源泉徴収表!$G$10:$I$37,3,1)%))</f>
        <v>#REF!</v>
      </c>
      <c r="H92" s="144" t="e">
        <f>IF(E92&gt;3559,賞与源泉徴収表!$B$36%,IF(E92&lt;=133,0,VLOOKUP(E92,賞与源泉徴収表!$J$10:$L$37,3,1)%))</f>
        <v>#REF!</v>
      </c>
      <c r="I92" s="144" t="e">
        <f>IF(E92&gt;3590,賞与源泉徴収表!$B$36%,IF(E92&lt;=171,0,VLOOKUP(E92,賞与源泉徴収表!$M$10:$O$37,3,1)%))</f>
        <v>#REF!</v>
      </c>
      <c r="J92" s="144" t="e">
        <f>IF(E92&gt;3622,賞与源泉徴収表!$B$36%,IF(E92&lt;=210,0,VLOOKUP(E92,賞与源泉徴収表!$P$10:$R$37,3,1)%))</f>
        <v>#REF!</v>
      </c>
      <c r="K92" s="144" t="e">
        <f>IF(E92&gt;3654,賞与源泉徴収表!$B$36%,IF(E92&lt;=243,0,VLOOKUP(E92,賞与源泉徴収表!$S$10:$U$37,3,1)%))</f>
        <v>#REF!</v>
      </c>
      <c r="L92" s="144" t="e">
        <f>IF(E92&gt;3685,賞与源泉徴収表!$B$36%,IF(E92&lt;=275,0,VLOOKUP(E92,賞与源泉徴収表!$V$10:$X$37,3,1)%))</f>
        <v>#REF!</v>
      </c>
      <c r="M92" s="144" t="e">
        <f>IF(E92&gt;3717,賞与源泉徴収表!$B$36%,IF(E92&lt;=308,0,VLOOKUP(E92,賞与源泉徴収表!$Y$10:$AA$37,3,1)%))</f>
        <v>#REF!</v>
      </c>
      <c r="N92" s="144" t="e">
        <f>IF(E92&gt;1118,賞与源泉徴収表!$B$37%,IF(E92&gt;524,賞与源泉徴収表!$B$33%,IF(E92&gt;293,賞与源泉徴収表!$B$29%,IF(E92&gt;222,賞与源泉徴収表!$B$23%,賞与源泉徴収表!$B$16%))))</f>
        <v>#REF!</v>
      </c>
    </row>
    <row r="93" spans="1:14">
      <c r="A93" s="135">
        <v>91</v>
      </c>
      <c r="B93" s="144" t="e">
        <f>[3]社員情報!B93</f>
        <v>#REF!</v>
      </c>
      <c r="C93" s="144" t="e">
        <f>[3]社員情報!C93</f>
        <v>#REF!</v>
      </c>
      <c r="D93" s="145" t="e">
        <f>[4]賞与計算!CP$19</f>
        <v>#REF!</v>
      </c>
      <c r="E93" s="145" t="e">
        <f t="shared" si="2"/>
        <v>#REF!</v>
      </c>
      <c r="F93" s="144" t="e">
        <f>IF(E93&gt;3495,賞与源泉徴収表!$B$36%,IF(E93&lt;=68,0,VLOOKUP(E93,賞与源泉徴収表!$D$10:$F$37,3,1)%))</f>
        <v>#REF!</v>
      </c>
      <c r="G93" s="144" t="e">
        <f>IF(E93&gt;3527,賞与源泉徴収表!$B$36%,IF(E93&lt;=94,0,VLOOKUP(E93,賞与源泉徴収表!$G$10:$I$37,3,1)%))</f>
        <v>#REF!</v>
      </c>
      <c r="H93" s="144" t="e">
        <f>IF(E93&gt;3559,賞与源泉徴収表!$B$36%,IF(E93&lt;=133,0,VLOOKUP(E93,賞与源泉徴収表!$J$10:$L$37,3,1)%))</f>
        <v>#REF!</v>
      </c>
      <c r="I93" s="144" t="e">
        <f>IF(E93&gt;3590,賞与源泉徴収表!$B$36%,IF(E93&lt;=171,0,VLOOKUP(E93,賞与源泉徴収表!$M$10:$O$37,3,1)%))</f>
        <v>#REF!</v>
      </c>
      <c r="J93" s="144" t="e">
        <f>IF(E93&gt;3622,賞与源泉徴収表!$B$36%,IF(E93&lt;=210,0,VLOOKUP(E93,賞与源泉徴収表!$P$10:$R$37,3,1)%))</f>
        <v>#REF!</v>
      </c>
      <c r="K93" s="144" t="e">
        <f>IF(E93&gt;3654,賞与源泉徴収表!$B$36%,IF(E93&lt;=243,0,VLOOKUP(E93,賞与源泉徴収表!$S$10:$U$37,3,1)%))</f>
        <v>#REF!</v>
      </c>
      <c r="L93" s="144" t="e">
        <f>IF(E93&gt;3685,賞与源泉徴収表!$B$36%,IF(E93&lt;=275,0,VLOOKUP(E93,賞与源泉徴収表!$V$10:$X$37,3,1)%))</f>
        <v>#REF!</v>
      </c>
      <c r="M93" s="144" t="e">
        <f>IF(E93&gt;3717,賞与源泉徴収表!$B$36%,IF(E93&lt;=308,0,VLOOKUP(E93,賞与源泉徴収表!$Y$10:$AA$37,3,1)%))</f>
        <v>#REF!</v>
      </c>
      <c r="N93" s="144" t="e">
        <f>IF(E93&gt;1118,賞与源泉徴収表!$B$37%,IF(E93&gt;524,賞与源泉徴収表!$B$33%,IF(E93&gt;293,賞与源泉徴収表!$B$29%,IF(E93&gt;222,賞与源泉徴収表!$B$23%,賞与源泉徴収表!$B$16%))))</f>
        <v>#REF!</v>
      </c>
    </row>
    <row r="94" spans="1:14">
      <c r="A94" s="135">
        <v>92</v>
      </c>
      <c r="B94" s="144" t="e">
        <f>[3]社員情報!B94</f>
        <v>#REF!</v>
      </c>
      <c r="C94" s="144" t="e">
        <f>[3]社員情報!C94</f>
        <v>#REF!</v>
      </c>
      <c r="D94" s="145" t="e">
        <f>[4]賞与計算!CQ$19</f>
        <v>#REF!</v>
      </c>
      <c r="E94" s="145" t="e">
        <f t="shared" si="2"/>
        <v>#REF!</v>
      </c>
      <c r="F94" s="144" t="e">
        <f>IF(E94&gt;3495,賞与源泉徴収表!$B$36%,IF(E94&lt;=68,0,VLOOKUP(E94,賞与源泉徴収表!$D$10:$F$37,3,1)%))</f>
        <v>#REF!</v>
      </c>
      <c r="G94" s="144" t="e">
        <f>IF(E94&gt;3527,賞与源泉徴収表!$B$36%,IF(E94&lt;=94,0,VLOOKUP(E94,賞与源泉徴収表!$G$10:$I$37,3,1)%))</f>
        <v>#REF!</v>
      </c>
      <c r="H94" s="144" t="e">
        <f>IF(E94&gt;3559,賞与源泉徴収表!$B$36%,IF(E94&lt;=133,0,VLOOKUP(E94,賞与源泉徴収表!$J$10:$L$37,3,1)%))</f>
        <v>#REF!</v>
      </c>
      <c r="I94" s="144" t="e">
        <f>IF(E94&gt;3590,賞与源泉徴収表!$B$36%,IF(E94&lt;=171,0,VLOOKUP(E94,賞与源泉徴収表!$M$10:$O$37,3,1)%))</f>
        <v>#REF!</v>
      </c>
      <c r="J94" s="144" t="e">
        <f>IF(E94&gt;3622,賞与源泉徴収表!$B$36%,IF(E94&lt;=210,0,VLOOKUP(E94,賞与源泉徴収表!$P$10:$R$37,3,1)%))</f>
        <v>#REF!</v>
      </c>
      <c r="K94" s="144" t="e">
        <f>IF(E94&gt;3654,賞与源泉徴収表!$B$36%,IF(E94&lt;=243,0,VLOOKUP(E94,賞与源泉徴収表!$S$10:$U$37,3,1)%))</f>
        <v>#REF!</v>
      </c>
      <c r="L94" s="144" t="e">
        <f>IF(E94&gt;3685,賞与源泉徴収表!$B$36%,IF(E94&lt;=275,0,VLOOKUP(E94,賞与源泉徴収表!$V$10:$X$37,3,1)%))</f>
        <v>#REF!</v>
      </c>
      <c r="M94" s="144" t="e">
        <f>IF(E94&gt;3717,賞与源泉徴収表!$B$36%,IF(E94&lt;=308,0,VLOOKUP(E94,賞与源泉徴収表!$Y$10:$AA$37,3,1)%))</f>
        <v>#REF!</v>
      </c>
      <c r="N94" s="144" t="e">
        <f>IF(E94&gt;1118,賞与源泉徴収表!$B$37%,IF(E94&gt;524,賞与源泉徴収表!$B$33%,IF(E94&gt;293,賞与源泉徴収表!$B$29%,IF(E94&gt;222,賞与源泉徴収表!$B$23%,賞与源泉徴収表!$B$16%))))</f>
        <v>#REF!</v>
      </c>
    </row>
    <row r="95" spans="1:14">
      <c r="A95" s="135">
        <v>93</v>
      </c>
      <c r="B95" s="144" t="e">
        <f>[3]社員情報!B95</f>
        <v>#REF!</v>
      </c>
      <c r="C95" s="144" t="e">
        <f>[3]社員情報!C95</f>
        <v>#REF!</v>
      </c>
      <c r="D95" s="145" t="e">
        <f>[4]賞与計算!CR$19</f>
        <v>#REF!</v>
      </c>
      <c r="E95" s="145" t="e">
        <f t="shared" si="2"/>
        <v>#REF!</v>
      </c>
      <c r="F95" s="144" t="e">
        <f>IF(E95&gt;3495,賞与源泉徴収表!$B$36%,IF(E95&lt;=68,0,VLOOKUP(E95,賞与源泉徴収表!$D$10:$F$37,3,1)%))</f>
        <v>#REF!</v>
      </c>
      <c r="G95" s="144" t="e">
        <f>IF(E95&gt;3527,賞与源泉徴収表!$B$36%,IF(E95&lt;=94,0,VLOOKUP(E95,賞与源泉徴収表!$G$10:$I$37,3,1)%))</f>
        <v>#REF!</v>
      </c>
      <c r="H95" s="144" t="e">
        <f>IF(E95&gt;3559,賞与源泉徴収表!$B$36%,IF(E95&lt;=133,0,VLOOKUP(E95,賞与源泉徴収表!$J$10:$L$37,3,1)%))</f>
        <v>#REF!</v>
      </c>
      <c r="I95" s="144" t="e">
        <f>IF(E95&gt;3590,賞与源泉徴収表!$B$36%,IF(E95&lt;=171,0,VLOOKUP(E95,賞与源泉徴収表!$M$10:$O$37,3,1)%))</f>
        <v>#REF!</v>
      </c>
      <c r="J95" s="144" t="e">
        <f>IF(E95&gt;3622,賞与源泉徴収表!$B$36%,IF(E95&lt;=210,0,VLOOKUP(E95,賞与源泉徴収表!$P$10:$R$37,3,1)%))</f>
        <v>#REF!</v>
      </c>
      <c r="K95" s="144" t="e">
        <f>IF(E95&gt;3654,賞与源泉徴収表!$B$36%,IF(E95&lt;=243,0,VLOOKUP(E95,賞与源泉徴収表!$S$10:$U$37,3,1)%))</f>
        <v>#REF!</v>
      </c>
      <c r="L95" s="144" t="e">
        <f>IF(E95&gt;3685,賞与源泉徴収表!$B$36%,IF(E95&lt;=275,0,VLOOKUP(E95,賞与源泉徴収表!$V$10:$X$37,3,1)%))</f>
        <v>#REF!</v>
      </c>
      <c r="M95" s="144" t="e">
        <f>IF(E95&gt;3717,賞与源泉徴収表!$B$36%,IF(E95&lt;=308,0,VLOOKUP(E95,賞与源泉徴収表!$Y$10:$AA$37,3,1)%))</f>
        <v>#REF!</v>
      </c>
      <c r="N95" s="144" t="e">
        <f>IF(E95&gt;1118,賞与源泉徴収表!$B$37%,IF(E95&gt;524,賞与源泉徴収表!$B$33%,IF(E95&gt;293,賞与源泉徴収表!$B$29%,IF(E95&gt;222,賞与源泉徴収表!$B$23%,賞与源泉徴収表!$B$16%))))</f>
        <v>#REF!</v>
      </c>
    </row>
    <row r="96" spans="1:14">
      <c r="A96" s="135">
        <v>94</v>
      </c>
      <c r="B96" s="144" t="e">
        <f>[3]社員情報!B96</f>
        <v>#REF!</v>
      </c>
      <c r="C96" s="144" t="e">
        <f>[3]社員情報!C96</f>
        <v>#REF!</v>
      </c>
      <c r="D96" s="145" t="e">
        <f>[4]賞与計算!CS$19</f>
        <v>#REF!</v>
      </c>
      <c r="E96" s="145" t="e">
        <f t="shared" si="2"/>
        <v>#REF!</v>
      </c>
      <c r="F96" s="144" t="e">
        <f>IF(E96&gt;3495,賞与源泉徴収表!$B$36%,IF(E96&lt;=68,0,VLOOKUP(E96,賞与源泉徴収表!$D$10:$F$37,3,1)%))</f>
        <v>#REF!</v>
      </c>
      <c r="G96" s="144" t="e">
        <f>IF(E96&gt;3527,賞与源泉徴収表!$B$36%,IF(E96&lt;=94,0,VLOOKUP(E96,賞与源泉徴収表!$G$10:$I$37,3,1)%))</f>
        <v>#REF!</v>
      </c>
      <c r="H96" s="144" t="e">
        <f>IF(E96&gt;3559,賞与源泉徴収表!$B$36%,IF(E96&lt;=133,0,VLOOKUP(E96,賞与源泉徴収表!$J$10:$L$37,3,1)%))</f>
        <v>#REF!</v>
      </c>
      <c r="I96" s="144" t="e">
        <f>IF(E96&gt;3590,賞与源泉徴収表!$B$36%,IF(E96&lt;=171,0,VLOOKUP(E96,賞与源泉徴収表!$M$10:$O$37,3,1)%))</f>
        <v>#REF!</v>
      </c>
      <c r="J96" s="144" t="e">
        <f>IF(E96&gt;3622,賞与源泉徴収表!$B$36%,IF(E96&lt;=210,0,VLOOKUP(E96,賞与源泉徴収表!$P$10:$R$37,3,1)%))</f>
        <v>#REF!</v>
      </c>
      <c r="K96" s="144" t="e">
        <f>IF(E96&gt;3654,賞与源泉徴収表!$B$36%,IF(E96&lt;=243,0,VLOOKUP(E96,賞与源泉徴収表!$S$10:$U$37,3,1)%))</f>
        <v>#REF!</v>
      </c>
      <c r="L96" s="144" t="e">
        <f>IF(E96&gt;3685,賞与源泉徴収表!$B$36%,IF(E96&lt;=275,0,VLOOKUP(E96,賞与源泉徴収表!$V$10:$X$37,3,1)%))</f>
        <v>#REF!</v>
      </c>
      <c r="M96" s="144" t="e">
        <f>IF(E96&gt;3717,賞与源泉徴収表!$B$36%,IF(E96&lt;=308,0,VLOOKUP(E96,賞与源泉徴収表!$Y$10:$AA$37,3,1)%))</f>
        <v>#REF!</v>
      </c>
      <c r="N96" s="144" t="e">
        <f>IF(E96&gt;1118,賞与源泉徴収表!$B$37%,IF(E96&gt;524,賞与源泉徴収表!$B$33%,IF(E96&gt;293,賞与源泉徴収表!$B$29%,IF(E96&gt;222,賞与源泉徴収表!$B$23%,賞与源泉徴収表!$B$16%))))</f>
        <v>#REF!</v>
      </c>
    </row>
    <row r="97" spans="1:14">
      <c r="A97" s="135">
        <v>95</v>
      </c>
      <c r="B97" s="144" t="e">
        <f>[3]社員情報!B97</f>
        <v>#REF!</v>
      </c>
      <c r="C97" s="144" t="e">
        <f>[3]社員情報!C97</f>
        <v>#REF!</v>
      </c>
      <c r="D97" s="145" t="e">
        <f>[4]賞与計算!CT$19</f>
        <v>#REF!</v>
      </c>
      <c r="E97" s="145" t="e">
        <f t="shared" si="2"/>
        <v>#REF!</v>
      </c>
      <c r="F97" s="144" t="e">
        <f>IF(E97&gt;3495,賞与源泉徴収表!$B$36%,IF(E97&lt;=68,0,VLOOKUP(E97,賞与源泉徴収表!$D$10:$F$37,3,1)%))</f>
        <v>#REF!</v>
      </c>
      <c r="G97" s="144" t="e">
        <f>IF(E97&gt;3527,賞与源泉徴収表!$B$36%,IF(E97&lt;=94,0,VLOOKUP(E97,賞与源泉徴収表!$G$10:$I$37,3,1)%))</f>
        <v>#REF!</v>
      </c>
      <c r="H97" s="144" t="e">
        <f>IF(E97&gt;3559,賞与源泉徴収表!$B$36%,IF(E97&lt;=133,0,VLOOKUP(E97,賞与源泉徴収表!$J$10:$L$37,3,1)%))</f>
        <v>#REF!</v>
      </c>
      <c r="I97" s="144" t="e">
        <f>IF(E97&gt;3590,賞与源泉徴収表!$B$36%,IF(E97&lt;=171,0,VLOOKUP(E97,賞与源泉徴収表!$M$10:$O$37,3,1)%))</f>
        <v>#REF!</v>
      </c>
      <c r="J97" s="144" t="e">
        <f>IF(E97&gt;3622,賞与源泉徴収表!$B$36%,IF(E97&lt;=210,0,VLOOKUP(E97,賞与源泉徴収表!$P$10:$R$37,3,1)%))</f>
        <v>#REF!</v>
      </c>
      <c r="K97" s="144" t="e">
        <f>IF(E97&gt;3654,賞与源泉徴収表!$B$36%,IF(E97&lt;=243,0,VLOOKUP(E97,賞与源泉徴収表!$S$10:$U$37,3,1)%))</f>
        <v>#REF!</v>
      </c>
      <c r="L97" s="144" t="e">
        <f>IF(E97&gt;3685,賞与源泉徴収表!$B$36%,IF(E97&lt;=275,0,VLOOKUP(E97,賞与源泉徴収表!$V$10:$X$37,3,1)%))</f>
        <v>#REF!</v>
      </c>
      <c r="M97" s="144" t="e">
        <f>IF(E97&gt;3717,賞与源泉徴収表!$B$36%,IF(E97&lt;=308,0,VLOOKUP(E97,賞与源泉徴収表!$Y$10:$AA$37,3,1)%))</f>
        <v>#REF!</v>
      </c>
      <c r="N97" s="144" t="e">
        <f>IF(E97&gt;1118,賞与源泉徴収表!$B$37%,IF(E97&gt;524,賞与源泉徴収表!$B$33%,IF(E97&gt;293,賞与源泉徴収表!$B$29%,IF(E97&gt;222,賞与源泉徴収表!$B$23%,賞与源泉徴収表!$B$16%))))</f>
        <v>#REF!</v>
      </c>
    </row>
    <row r="98" spans="1:14">
      <c r="A98" s="135">
        <v>96</v>
      </c>
      <c r="B98" s="144" t="e">
        <f>[3]社員情報!B98</f>
        <v>#REF!</v>
      </c>
      <c r="C98" s="144" t="e">
        <f>[3]社員情報!C98</f>
        <v>#REF!</v>
      </c>
      <c r="D98" s="145" t="e">
        <f>[4]賞与計算!CU$19</f>
        <v>#REF!</v>
      </c>
      <c r="E98" s="145" t="e">
        <f t="shared" si="2"/>
        <v>#REF!</v>
      </c>
      <c r="F98" s="144" t="e">
        <f>IF(E98&gt;3495,賞与源泉徴収表!$B$36%,IF(E98&lt;=68,0,VLOOKUP(E98,賞与源泉徴収表!$D$10:$F$37,3,1)%))</f>
        <v>#REF!</v>
      </c>
      <c r="G98" s="144" t="e">
        <f>IF(E98&gt;3527,賞与源泉徴収表!$B$36%,IF(E98&lt;=94,0,VLOOKUP(E98,賞与源泉徴収表!$G$10:$I$37,3,1)%))</f>
        <v>#REF!</v>
      </c>
      <c r="H98" s="144" t="e">
        <f>IF(E98&gt;3559,賞与源泉徴収表!$B$36%,IF(E98&lt;=133,0,VLOOKUP(E98,賞与源泉徴収表!$J$10:$L$37,3,1)%))</f>
        <v>#REF!</v>
      </c>
      <c r="I98" s="144" t="e">
        <f>IF(E98&gt;3590,賞与源泉徴収表!$B$36%,IF(E98&lt;=171,0,VLOOKUP(E98,賞与源泉徴収表!$M$10:$O$37,3,1)%))</f>
        <v>#REF!</v>
      </c>
      <c r="J98" s="144" t="e">
        <f>IF(E98&gt;3622,賞与源泉徴収表!$B$36%,IF(E98&lt;=210,0,VLOOKUP(E98,賞与源泉徴収表!$P$10:$R$37,3,1)%))</f>
        <v>#REF!</v>
      </c>
      <c r="K98" s="144" t="e">
        <f>IF(E98&gt;3654,賞与源泉徴収表!$B$36%,IF(E98&lt;=243,0,VLOOKUP(E98,賞与源泉徴収表!$S$10:$U$37,3,1)%))</f>
        <v>#REF!</v>
      </c>
      <c r="L98" s="144" t="e">
        <f>IF(E98&gt;3685,賞与源泉徴収表!$B$36%,IF(E98&lt;=275,0,VLOOKUP(E98,賞与源泉徴収表!$V$10:$X$37,3,1)%))</f>
        <v>#REF!</v>
      </c>
      <c r="M98" s="144" t="e">
        <f>IF(E98&gt;3717,賞与源泉徴収表!$B$36%,IF(E98&lt;=308,0,VLOOKUP(E98,賞与源泉徴収表!$Y$10:$AA$37,3,1)%))</f>
        <v>#REF!</v>
      </c>
      <c r="N98" s="144" t="e">
        <f>IF(E98&gt;1118,賞与源泉徴収表!$B$37%,IF(E98&gt;524,賞与源泉徴収表!$B$33%,IF(E98&gt;293,賞与源泉徴収表!$B$29%,IF(E98&gt;222,賞与源泉徴収表!$B$23%,賞与源泉徴収表!$B$16%))))</f>
        <v>#REF!</v>
      </c>
    </row>
    <row r="99" spans="1:14">
      <c r="A99" s="135">
        <v>97</v>
      </c>
      <c r="B99" s="144" t="e">
        <f>[3]社員情報!B99</f>
        <v>#REF!</v>
      </c>
      <c r="C99" s="144" t="e">
        <f>[3]社員情報!C99</f>
        <v>#REF!</v>
      </c>
      <c r="D99" s="145" t="e">
        <f>[4]賞与計算!CV$19</f>
        <v>#REF!</v>
      </c>
      <c r="E99" s="145" t="e">
        <f t="shared" ref="E99:E102" si="3">ROUNDDOWN(D99/1000,0)</f>
        <v>#REF!</v>
      </c>
      <c r="F99" s="144" t="e">
        <f>IF(E99&gt;3495,賞与源泉徴収表!$B$36%,IF(E99&lt;=68,0,VLOOKUP(E99,賞与源泉徴収表!$D$10:$F$37,3,1)%))</f>
        <v>#REF!</v>
      </c>
      <c r="G99" s="144" t="e">
        <f>IF(E99&gt;3527,賞与源泉徴収表!$B$36%,IF(E99&lt;=94,0,VLOOKUP(E99,賞与源泉徴収表!$G$10:$I$37,3,1)%))</f>
        <v>#REF!</v>
      </c>
      <c r="H99" s="144" t="e">
        <f>IF(E99&gt;3559,賞与源泉徴収表!$B$36%,IF(E99&lt;=133,0,VLOOKUP(E99,賞与源泉徴収表!$J$10:$L$37,3,1)%))</f>
        <v>#REF!</v>
      </c>
      <c r="I99" s="144" t="e">
        <f>IF(E99&gt;3590,賞与源泉徴収表!$B$36%,IF(E99&lt;=171,0,VLOOKUP(E99,賞与源泉徴収表!$M$10:$O$37,3,1)%))</f>
        <v>#REF!</v>
      </c>
      <c r="J99" s="144" t="e">
        <f>IF(E99&gt;3622,賞与源泉徴収表!$B$36%,IF(E99&lt;=210,0,VLOOKUP(E99,賞与源泉徴収表!$P$10:$R$37,3,1)%))</f>
        <v>#REF!</v>
      </c>
      <c r="K99" s="144" t="e">
        <f>IF(E99&gt;3654,賞与源泉徴収表!$B$36%,IF(E99&lt;=243,0,VLOOKUP(E99,賞与源泉徴収表!$S$10:$U$37,3,1)%))</f>
        <v>#REF!</v>
      </c>
      <c r="L99" s="144" t="e">
        <f>IF(E99&gt;3685,賞与源泉徴収表!$B$36%,IF(E99&lt;=275,0,VLOOKUP(E99,賞与源泉徴収表!$V$10:$X$37,3,1)%))</f>
        <v>#REF!</v>
      </c>
      <c r="M99" s="144" t="e">
        <f>IF(E99&gt;3717,賞与源泉徴収表!$B$36%,IF(E99&lt;=308,0,VLOOKUP(E99,賞与源泉徴収表!$Y$10:$AA$37,3,1)%))</f>
        <v>#REF!</v>
      </c>
      <c r="N99" s="144" t="e">
        <f>IF(E99&gt;1118,賞与源泉徴収表!$B$37%,IF(E99&gt;524,賞与源泉徴収表!$B$33%,IF(E99&gt;293,賞与源泉徴収表!$B$29%,IF(E99&gt;222,賞与源泉徴収表!$B$23%,賞与源泉徴収表!$B$16%))))</f>
        <v>#REF!</v>
      </c>
    </row>
    <row r="100" spans="1:14">
      <c r="A100" s="135">
        <v>98</v>
      </c>
      <c r="B100" s="144" t="e">
        <f>[3]社員情報!B100</f>
        <v>#REF!</v>
      </c>
      <c r="C100" s="144" t="e">
        <f>[3]社員情報!C100</f>
        <v>#REF!</v>
      </c>
      <c r="D100" s="145" t="e">
        <f>[4]賞与計算!CW$19</f>
        <v>#REF!</v>
      </c>
      <c r="E100" s="145" t="e">
        <f t="shared" si="3"/>
        <v>#REF!</v>
      </c>
      <c r="F100" s="144" t="e">
        <f>IF(E100&gt;3495,賞与源泉徴収表!$B$36%,IF(E100&lt;=68,0,VLOOKUP(E100,賞与源泉徴収表!$D$10:$F$37,3,1)%))</f>
        <v>#REF!</v>
      </c>
      <c r="G100" s="144" t="e">
        <f>IF(E100&gt;3527,賞与源泉徴収表!$B$36%,IF(E100&lt;=94,0,VLOOKUP(E100,賞与源泉徴収表!$G$10:$I$37,3,1)%))</f>
        <v>#REF!</v>
      </c>
      <c r="H100" s="144" t="e">
        <f>IF(E100&gt;3559,賞与源泉徴収表!$B$36%,IF(E100&lt;=133,0,VLOOKUP(E100,賞与源泉徴収表!$J$10:$L$37,3,1)%))</f>
        <v>#REF!</v>
      </c>
      <c r="I100" s="144" t="e">
        <f>IF(E100&gt;3590,賞与源泉徴収表!$B$36%,IF(E100&lt;=171,0,VLOOKUP(E100,賞与源泉徴収表!$M$10:$O$37,3,1)%))</f>
        <v>#REF!</v>
      </c>
      <c r="J100" s="144" t="e">
        <f>IF(E100&gt;3622,賞与源泉徴収表!$B$36%,IF(E100&lt;=210,0,VLOOKUP(E100,賞与源泉徴収表!$P$10:$R$37,3,1)%))</f>
        <v>#REF!</v>
      </c>
      <c r="K100" s="144" t="e">
        <f>IF(E100&gt;3654,賞与源泉徴収表!$B$36%,IF(E100&lt;=243,0,VLOOKUP(E100,賞与源泉徴収表!$S$10:$U$37,3,1)%))</f>
        <v>#REF!</v>
      </c>
      <c r="L100" s="144" t="e">
        <f>IF(E100&gt;3685,賞与源泉徴収表!$B$36%,IF(E100&lt;=275,0,VLOOKUP(E100,賞与源泉徴収表!$V$10:$X$37,3,1)%))</f>
        <v>#REF!</v>
      </c>
      <c r="M100" s="144" t="e">
        <f>IF(E100&gt;3717,賞与源泉徴収表!$B$36%,IF(E100&lt;=308,0,VLOOKUP(E100,賞与源泉徴収表!$Y$10:$AA$37,3,1)%))</f>
        <v>#REF!</v>
      </c>
      <c r="N100" s="144" t="e">
        <f>IF(E100&gt;1118,賞与源泉徴収表!$B$37%,IF(E100&gt;524,賞与源泉徴収表!$B$33%,IF(E100&gt;293,賞与源泉徴収表!$B$29%,IF(E100&gt;222,賞与源泉徴収表!$B$23%,賞与源泉徴収表!$B$16%))))</f>
        <v>#REF!</v>
      </c>
    </row>
    <row r="101" spans="1:14">
      <c r="A101" s="135">
        <v>99</v>
      </c>
      <c r="B101" s="144" t="e">
        <f>[3]社員情報!B101</f>
        <v>#REF!</v>
      </c>
      <c r="C101" s="144" t="e">
        <f>[3]社員情報!C101</f>
        <v>#REF!</v>
      </c>
      <c r="D101" s="145" t="e">
        <f>[4]賞与計算!CX$19</f>
        <v>#REF!</v>
      </c>
      <c r="E101" s="145" t="e">
        <f t="shared" si="3"/>
        <v>#REF!</v>
      </c>
      <c r="F101" s="144" t="e">
        <f>IF(E101&gt;3495,賞与源泉徴収表!$B$36%,IF(E101&lt;=68,0,VLOOKUP(E101,賞与源泉徴収表!$D$10:$F$37,3,1)%))</f>
        <v>#REF!</v>
      </c>
      <c r="G101" s="144" t="e">
        <f>IF(E101&gt;3527,賞与源泉徴収表!$B$36%,IF(E101&lt;=94,0,VLOOKUP(E101,賞与源泉徴収表!$G$10:$I$37,3,1)%))</f>
        <v>#REF!</v>
      </c>
      <c r="H101" s="144" t="e">
        <f>IF(E101&gt;3559,賞与源泉徴収表!$B$36%,IF(E101&lt;=133,0,VLOOKUP(E101,賞与源泉徴収表!$J$10:$L$37,3,1)%))</f>
        <v>#REF!</v>
      </c>
      <c r="I101" s="144" t="e">
        <f>IF(E101&gt;3590,賞与源泉徴収表!$B$36%,IF(E101&lt;=171,0,VLOOKUP(E101,賞与源泉徴収表!$M$10:$O$37,3,1)%))</f>
        <v>#REF!</v>
      </c>
      <c r="J101" s="144" t="e">
        <f>IF(E101&gt;3622,賞与源泉徴収表!$B$36%,IF(E101&lt;=210,0,VLOOKUP(E101,賞与源泉徴収表!$P$10:$R$37,3,1)%))</f>
        <v>#REF!</v>
      </c>
      <c r="K101" s="144" t="e">
        <f>IF(E101&gt;3654,賞与源泉徴収表!$B$36%,IF(E101&lt;=243,0,VLOOKUP(E101,賞与源泉徴収表!$S$10:$U$37,3,1)%))</f>
        <v>#REF!</v>
      </c>
      <c r="L101" s="144" t="e">
        <f>IF(E101&gt;3685,賞与源泉徴収表!$B$36%,IF(E101&lt;=275,0,VLOOKUP(E101,賞与源泉徴収表!$V$10:$X$37,3,1)%))</f>
        <v>#REF!</v>
      </c>
      <c r="M101" s="144" t="e">
        <f>IF(E101&gt;3717,賞与源泉徴収表!$B$36%,IF(E101&lt;=308,0,VLOOKUP(E101,賞与源泉徴収表!$Y$10:$AA$37,3,1)%))</f>
        <v>#REF!</v>
      </c>
      <c r="N101" s="144" t="e">
        <f>IF(E101&gt;1118,賞与源泉徴収表!$B$37%,IF(E101&gt;524,賞与源泉徴収表!$B$33%,IF(E101&gt;293,賞与源泉徴収表!$B$29%,IF(E101&gt;222,賞与源泉徴収表!$B$23%,賞与源泉徴収表!$B$16%))))</f>
        <v>#REF!</v>
      </c>
    </row>
    <row r="102" spans="1:14">
      <c r="A102" s="135">
        <v>100</v>
      </c>
      <c r="B102" s="144" t="e">
        <f>[3]社員情報!B102</f>
        <v>#REF!</v>
      </c>
      <c r="C102" s="144" t="e">
        <f>[3]社員情報!C102</f>
        <v>#REF!</v>
      </c>
      <c r="D102" s="145" t="e">
        <f>[4]賞与計算!CY$19</f>
        <v>#REF!</v>
      </c>
      <c r="E102" s="145" t="e">
        <f t="shared" si="3"/>
        <v>#REF!</v>
      </c>
      <c r="F102" s="144" t="e">
        <f>IF(E102&gt;3495,賞与源泉徴収表!$B$36%,IF(E102&lt;=68,0,VLOOKUP(E102,賞与源泉徴収表!$D$10:$F$37,3,1)%))</f>
        <v>#REF!</v>
      </c>
      <c r="G102" s="144" t="e">
        <f>IF(E102&gt;3527,賞与源泉徴収表!$B$36%,IF(E102&lt;=94,0,VLOOKUP(E102,賞与源泉徴収表!$G$10:$I$37,3,1)%))</f>
        <v>#REF!</v>
      </c>
      <c r="H102" s="144" t="e">
        <f>IF(E102&gt;3559,賞与源泉徴収表!$B$36%,IF(E102&lt;=133,0,VLOOKUP(E102,賞与源泉徴収表!$J$10:$L$37,3,1)%))</f>
        <v>#REF!</v>
      </c>
      <c r="I102" s="144" t="e">
        <f>IF(E102&gt;3590,賞与源泉徴収表!$B$36%,IF(E102&lt;=171,0,VLOOKUP(E102,賞与源泉徴収表!$M$10:$O$37,3,1)%))</f>
        <v>#REF!</v>
      </c>
      <c r="J102" s="144" t="e">
        <f>IF(E102&gt;3622,賞与源泉徴収表!$B$36%,IF(E102&lt;=210,0,VLOOKUP(E102,賞与源泉徴収表!$P$10:$R$37,3,1)%))</f>
        <v>#REF!</v>
      </c>
      <c r="K102" s="144" t="e">
        <f>IF(E102&gt;3654,賞与源泉徴収表!$B$36%,IF(E102&lt;=243,0,VLOOKUP(E102,賞与源泉徴収表!$S$10:$U$37,3,1)%))</f>
        <v>#REF!</v>
      </c>
      <c r="L102" s="144" t="e">
        <f>IF(E102&gt;3685,賞与源泉徴収表!$B$36%,IF(E102&lt;=275,0,VLOOKUP(E102,賞与源泉徴収表!$V$10:$X$37,3,1)%))</f>
        <v>#REF!</v>
      </c>
      <c r="M102" s="144" t="e">
        <f>IF(E102&gt;3717,賞与源泉徴収表!$B$36%,IF(E102&lt;=308,0,VLOOKUP(E102,賞与源泉徴収表!$Y$10:$AA$37,3,1)%))</f>
        <v>#REF!</v>
      </c>
      <c r="N102" s="144" t="e">
        <f>IF(E102&gt;1118,賞与源泉徴収表!$B$37%,IF(E102&gt;524,賞与源泉徴収表!$B$33%,IF(E102&gt;293,賞与源泉徴収表!$B$29%,IF(E102&gt;222,賞与源泉徴収表!$B$23%,賞与源泉徴収表!$B$16%))))</f>
        <v>#REF!</v>
      </c>
    </row>
  </sheetData>
  <sheetProtection selectLockedCells="1" selectUnlockedCell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80DD-46D5-49E7-9607-A7938D1DB995}">
  <sheetPr>
    <tabColor rgb="FFFFCCCC"/>
  </sheetPr>
  <dimension ref="B1:AD61"/>
  <sheetViews>
    <sheetView topLeftCell="B1" zoomScale="80" zoomScaleNormal="80" workbookViewId="0">
      <selection activeCell="H66" sqref="H66"/>
    </sheetView>
  </sheetViews>
  <sheetFormatPr defaultColWidth="8.0703125" defaultRowHeight="13.3"/>
  <cols>
    <col min="1" max="1" width="4" style="1" customWidth="1"/>
    <col min="2" max="2" width="7.5" style="1" customWidth="1"/>
    <col min="3" max="3" width="1.92578125" style="1" customWidth="1"/>
    <col min="4" max="29" width="8.78515625" style="1" customWidth="1"/>
    <col min="30" max="256" width="8.0703125" style="1"/>
    <col min="257" max="257" width="4" style="1" customWidth="1"/>
    <col min="258" max="258" width="7.5" style="1" customWidth="1"/>
    <col min="259" max="259" width="1.92578125" style="1" customWidth="1"/>
    <col min="260" max="285" width="8.78515625" style="1" customWidth="1"/>
    <col min="286" max="512" width="8.0703125" style="1"/>
    <col min="513" max="513" width="4" style="1" customWidth="1"/>
    <col min="514" max="514" width="7.5" style="1" customWidth="1"/>
    <col min="515" max="515" width="1.92578125" style="1" customWidth="1"/>
    <col min="516" max="541" width="8.78515625" style="1" customWidth="1"/>
    <col min="542" max="768" width="8.0703125" style="1"/>
    <col min="769" max="769" width="4" style="1" customWidth="1"/>
    <col min="770" max="770" width="7.5" style="1" customWidth="1"/>
    <col min="771" max="771" width="1.92578125" style="1" customWidth="1"/>
    <col min="772" max="797" width="8.78515625" style="1" customWidth="1"/>
    <col min="798" max="1024" width="8.0703125" style="1"/>
    <col min="1025" max="1025" width="4" style="1" customWidth="1"/>
    <col min="1026" max="1026" width="7.5" style="1" customWidth="1"/>
    <col min="1027" max="1027" width="1.92578125" style="1" customWidth="1"/>
    <col min="1028" max="1053" width="8.78515625" style="1" customWidth="1"/>
    <col min="1054" max="1280" width="8.0703125" style="1"/>
    <col min="1281" max="1281" width="4" style="1" customWidth="1"/>
    <col min="1282" max="1282" width="7.5" style="1" customWidth="1"/>
    <col min="1283" max="1283" width="1.92578125" style="1" customWidth="1"/>
    <col min="1284" max="1309" width="8.78515625" style="1" customWidth="1"/>
    <col min="1310" max="1536" width="8.0703125" style="1"/>
    <col min="1537" max="1537" width="4" style="1" customWidth="1"/>
    <col min="1538" max="1538" width="7.5" style="1" customWidth="1"/>
    <col min="1539" max="1539" width="1.92578125" style="1" customWidth="1"/>
    <col min="1540" max="1565" width="8.78515625" style="1" customWidth="1"/>
    <col min="1566" max="1792" width="8.0703125" style="1"/>
    <col min="1793" max="1793" width="4" style="1" customWidth="1"/>
    <col min="1794" max="1794" width="7.5" style="1" customWidth="1"/>
    <col min="1795" max="1795" width="1.92578125" style="1" customWidth="1"/>
    <col min="1796" max="1821" width="8.78515625" style="1" customWidth="1"/>
    <col min="1822" max="2048" width="8.0703125" style="1"/>
    <col min="2049" max="2049" width="4" style="1" customWidth="1"/>
    <col min="2050" max="2050" width="7.5" style="1" customWidth="1"/>
    <col min="2051" max="2051" width="1.92578125" style="1" customWidth="1"/>
    <col min="2052" max="2077" width="8.78515625" style="1" customWidth="1"/>
    <col min="2078" max="2304" width="8.0703125" style="1"/>
    <col min="2305" max="2305" width="4" style="1" customWidth="1"/>
    <col min="2306" max="2306" width="7.5" style="1" customWidth="1"/>
    <col min="2307" max="2307" width="1.92578125" style="1" customWidth="1"/>
    <col min="2308" max="2333" width="8.78515625" style="1" customWidth="1"/>
    <col min="2334" max="2560" width="8.0703125" style="1"/>
    <col min="2561" max="2561" width="4" style="1" customWidth="1"/>
    <col min="2562" max="2562" width="7.5" style="1" customWidth="1"/>
    <col min="2563" max="2563" width="1.92578125" style="1" customWidth="1"/>
    <col min="2564" max="2589" width="8.78515625" style="1" customWidth="1"/>
    <col min="2590" max="2816" width="8.0703125" style="1"/>
    <col min="2817" max="2817" width="4" style="1" customWidth="1"/>
    <col min="2818" max="2818" width="7.5" style="1" customWidth="1"/>
    <col min="2819" max="2819" width="1.92578125" style="1" customWidth="1"/>
    <col min="2820" max="2845" width="8.78515625" style="1" customWidth="1"/>
    <col min="2846" max="3072" width="8.0703125" style="1"/>
    <col min="3073" max="3073" width="4" style="1" customWidth="1"/>
    <col min="3074" max="3074" width="7.5" style="1" customWidth="1"/>
    <col min="3075" max="3075" width="1.92578125" style="1" customWidth="1"/>
    <col min="3076" max="3101" width="8.78515625" style="1" customWidth="1"/>
    <col min="3102" max="3328" width="8.0703125" style="1"/>
    <col min="3329" max="3329" width="4" style="1" customWidth="1"/>
    <col min="3330" max="3330" width="7.5" style="1" customWidth="1"/>
    <col min="3331" max="3331" width="1.92578125" style="1" customWidth="1"/>
    <col min="3332" max="3357" width="8.78515625" style="1" customWidth="1"/>
    <col min="3358" max="3584" width="8.0703125" style="1"/>
    <col min="3585" max="3585" width="4" style="1" customWidth="1"/>
    <col min="3586" max="3586" width="7.5" style="1" customWidth="1"/>
    <col min="3587" max="3587" width="1.92578125" style="1" customWidth="1"/>
    <col min="3588" max="3613" width="8.78515625" style="1" customWidth="1"/>
    <col min="3614" max="3840" width="8.0703125" style="1"/>
    <col min="3841" max="3841" width="4" style="1" customWidth="1"/>
    <col min="3842" max="3842" width="7.5" style="1" customWidth="1"/>
    <col min="3843" max="3843" width="1.92578125" style="1" customWidth="1"/>
    <col min="3844" max="3869" width="8.78515625" style="1" customWidth="1"/>
    <col min="3870" max="4096" width="8.0703125" style="1"/>
    <col min="4097" max="4097" width="4" style="1" customWidth="1"/>
    <col min="4098" max="4098" width="7.5" style="1" customWidth="1"/>
    <col min="4099" max="4099" width="1.92578125" style="1" customWidth="1"/>
    <col min="4100" max="4125" width="8.78515625" style="1" customWidth="1"/>
    <col min="4126" max="4352" width="8.0703125" style="1"/>
    <col min="4353" max="4353" width="4" style="1" customWidth="1"/>
    <col min="4354" max="4354" width="7.5" style="1" customWidth="1"/>
    <col min="4355" max="4355" width="1.92578125" style="1" customWidth="1"/>
    <col min="4356" max="4381" width="8.78515625" style="1" customWidth="1"/>
    <col min="4382" max="4608" width="8.0703125" style="1"/>
    <col min="4609" max="4609" width="4" style="1" customWidth="1"/>
    <col min="4610" max="4610" width="7.5" style="1" customWidth="1"/>
    <col min="4611" max="4611" width="1.92578125" style="1" customWidth="1"/>
    <col min="4612" max="4637" width="8.78515625" style="1" customWidth="1"/>
    <col min="4638" max="4864" width="8.0703125" style="1"/>
    <col min="4865" max="4865" width="4" style="1" customWidth="1"/>
    <col min="4866" max="4866" width="7.5" style="1" customWidth="1"/>
    <col min="4867" max="4867" width="1.92578125" style="1" customWidth="1"/>
    <col min="4868" max="4893" width="8.78515625" style="1" customWidth="1"/>
    <col min="4894" max="5120" width="8.0703125" style="1"/>
    <col min="5121" max="5121" width="4" style="1" customWidth="1"/>
    <col min="5122" max="5122" width="7.5" style="1" customWidth="1"/>
    <col min="5123" max="5123" width="1.92578125" style="1" customWidth="1"/>
    <col min="5124" max="5149" width="8.78515625" style="1" customWidth="1"/>
    <col min="5150" max="5376" width="8.0703125" style="1"/>
    <col min="5377" max="5377" width="4" style="1" customWidth="1"/>
    <col min="5378" max="5378" width="7.5" style="1" customWidth="1"/>
    <col min="5379" max="5379" width="1.92578125" style="1" customWidth="1"/>
    <col min="5380" max="5405" width="8.78515625" style="1" customWidth="1"/>
    <col min="5406" max="5632" width="8.0703125" style="1"/>
    <col min="5633" max="5633" width="4" style="1" customWidth="1"/>
    <col min="5634" max="5634" width="7.5" style="1" customWidth="1"/>
    <col min="5635" max="5635" width="1.92578125" style="1" customWidth="1"/>
    <col min="5636" max="5661" width="8.78515625" style="1" customWidth="1"/>
    <col min="5662" max="5888" width="8.0703125" style="1"/>
    <col min="5889" max="5889" width="4" style="1" customWidth="1"/>
    <col min="5890" max="5890" width="7.5" style="1" customWidth="1"/>
    <col min="5891" max="5891" width="1.92578125" style="1" customWidth="1"/>
    <col min="5892" max="5917" width="8.78515625" style="1" customWidth="1"/>
    <col min="5918" max="6144" width="8.0703125" style="1"/>
    <col min="6145" max="6145" width="4" style="1" customWidth="1"/>
    <col min="6146" max="6146" width="7.5" style="1" customWidth="1"/>
    <col min="6147" max="6147" width="1.92578125" style="1" customWidth="1"/>
    <col min="6148" max="6173" width="8.78515625" style="1" customWidth="1"/>
    <col min="6174" max="6400" width="8.0703125" style="1"/>
    <col min="6401" max="6401" width="4" style="1" customWidth="1"/>
    <col min="6402" max="6402" width="7.5" style="1" customWidth="1"/>
    <col min="6403" max="6403" width="1.92578125" style="1" customWidth="1"/>
    <col min="6404" max="6429" width="8.78515625" style="1" customWidth="1"/>
    <col min="6430" max="6656" width="8.0703125" style="1"/>
    <col min="6657" max="6657" width="4" style="1" customWidth="1"/>
    <col min="6658" max="6658" width="7.5" style="1" customWidth="1"/>
    <col min="6659" max="6659" width="1.92578125" style="1" customWidth="1"/>
    <col min="6660" max="6685" width="8.78515625" style="1" customWidth="1"/>
    <col min="6686" max="6912" width="8.0703125" style="1"/>
    <col min="6913" max="6913" width="4" style="1" customWidth="1"/>
    <col min="6914" max="6914" width="7.5" style="1" customWidth="1"/>
    <col min="6915" max="6915" width="1.92578125" style="1" customWidth="1"/>
    <col min="6916" max="6941" width="8.78515625" style="1" customWidth="1"/>
    <col min="6942" max="7168" width="8.0703125" style="1"/>
    <col min="7169" max="7169" width="4" style="1" customWidth="1"/>
    <col min="7170" max="7170" width="7.5" style="1" customWidth="1"/>
    <col min="7171" max="7171" width="1.92578125" style="1" customWidth="1"/>
    <col min="7172" max="7197" width="8.78515625" style="1" customWidth="1"/>
    <col min="7198" max="7424" width="8.0703125" style="1"/>
    <col min="7425" max="7425" width="4" style="1" customWidth="1"/>
    <col min="7426" max="7426" width="7.5" style="1" customWidth="1"/>
    <col min="7427" max="7427" width="1.92578125" style="1" customWidth="1"/>
    <col min="7428" max="7453" width="8.78515625" style="1" customWidth="1"/>
    <col min="7454" max="7680" width="8.0703125" style="1"/>
    <col min="7681" max="7681" width="4" style="1" customWidth="1"/>
    <col min="7682" max="7682" width="7.5" style="1" customWidth="1"/>
    <col min="7683" max="7683" width="1.92578125" style="1" customWidth="1"/>
    <col min="7684" max="7709" width="8.78515625" style="1" customWidth="1"/>
    <col min="7710" max="7936" width="8.0703125" style="1"/>
    <col min="7937" max="7937" width="4" style="1" customWidth="1"/>
    <col min="7938" max="7938" width="7.5" style="1" customWidth="1"/>
    <col min="7939" max="7939" width="1.92578125" style="1" customWidth="1"/>
    <col min="7940" max="7965" width="8.78515625" style="1" customWidth="1"/>
    <col min="7966" max="8192" width="8.0703125" style="1"/>
    <col min="8193" max="8193" width="4" style="1" customWidth="1"/>
    <col min="8194" max="8194" width="7.5" style="1" customWidth="1"/>
    <col min="8195" max="8195" width="1.92578125" style="1" customWidth="1"/>
    <col min="8196" max="8221" width="8.78515625" style="1" customWidth="1"/>
    <col min="8222" max="8448" width="8.0703125" style="1"/>
    <col min="8449" max="8449" width="4" style="1" customWidth="1"/>
    <col min="8450" max="8450" width="7.5" style="1" customWidth="1"/>
    <col min="8451" max="8451" width="1.92578125" style="1" customWidth="1"/>
    <col min="8452" max="8477" width="8.78515625" style="1" customWidth="1"/>
    <col min="8478" max="8704" width="8.0703125" style="1"/>
    <col min="8705" max="8705" width="4" style="1" customWidth="1"/>
    <col min="8706" max="8706" width="7.5" style="1" customWidth="1"/>
    <col min="8707" max="8707" width="1.92578125" style="1" customWidth="1"/>
    <col min="8708" max="8733" width="8.78515625" style="1" customWidth="1"/>
    <col min="8734" max="8960" width="8.0703125" style="1"/>
    <col min="8961" max="8961" width="4" style="1" customWidth="1"/>
    <col min="8962" max="8962" width="7.5" style="1" customWidth="1"/>
    <col min="8963" max="8963" width="1.92578125" style="1" customWidth="1"/>
    <col min="8964" max="8989" width="8.78515625" style="1" customWidth="1"/>
    <col min="8990" max="9216" width="8.0703125" style="1"/>
    <col min="9217" max="9217" width="4" style="1" customWidth="1"/>
    <col min="9218" max="9218" width="7.5" style="1" customWidth="1"/>
    <col min="9219" max="9219" width="1.92578125" style="1" customWidth="1"/>
    <col min="9220" max="9245" width="8.78515625" style="1" customWidth="1"/>
    <col min="9246" max="9472" width="8.0703125" style="1"/>
    <col min="9473" max="9473" width="4" style="1" customWidth="1"/>
    <col min="9474" max="9474" width="7.5" style="1" customWidth="1"/>
    <col min="9475" max="9475" width="1.92578125" style="1" customWidth="1"/>
    <col min="9476" max="9501" width="8.78515625" style="1" customWidth="1"/>
    <col min="9502" max="9728" width="8.0703125" style="1"/>
    <col min="9729" max="9729" width="4" style="1" customWidth="1"/>
    <col min="9730" max="9730" width="7.5" style="1" customWidth="1"/>
    <col min="9731" max="9731" width="1.92578125" style="1" customWidth="1"/>
    <col min="9732" max="9757" width="8.78515625" style="1" customWidth="1"/>
    <col min="9758" max="9984" width="8.0703125" style="1"/>
    <col min="9985" max="9985" width="4" style="1" customWidth="1"/>
    <col min="9986" max="9986" width="7.5" style="1" customWidth="1"/>
    <col min="9987" max="9987" width="1.92578125" style="1" customWidth="1"/>
    <col min="9988" max="10013" width="8.78515625" style="1" customWidth="1"/>
    <col min="10014" max="10240" width="8.0703125" style="1"/>
    <col min="10241" max="10241" width="4" style="1" customWidth="1"/>
    <col min="10242" max="10242" width="7.5" style="1" customWidth="1"/>
    <col min="10243" max="10243" width="1.92578125" style="1" customWidth="1"/>
    <col min="10244" max="10269" width="8.78515625" style="1" customWidth="1"/>
    <col min="10270" max="10496" width="8.0703125" style="1"/>
    <col min="10497" max="10497" width="4" style="1" customWidth="1"/>
    <col min="10498" max="10498" width="7.5" style="1" customWidth="1"/>
    <col min="10499" max="10499" width="1.92578125" style="1" customWidth="1"/>
    <col min="10500" max="10525" width="8.78515625" style="1" customWidth="1"/>
    <col min="10526" max="10752" width="8.0703125" style="1"/>
    <col min="10753" max="10753" width="4" style="1" customWidth="1"/>
    <col min="10754" max="10754" width="7.5" style="1" customWidth="1"/>
    <col min="10755" max="10755" width="1.92578125" style="1" customWidth="1"/>
    <col min="10756" max="10781" width="8.78515625" style="1" customWidth="1"/>
    <col min="10782" max="11008" width="8.0703125" style="1"/>
    <col min="11009" max="11009" width="4" style="1" customWidth="1"/>
    <col min="11010" max="11010" width="7.5" style="1" customWidth="1"/>
    <col min="11011" max="11011" width="1.92578125" style="1" customWidth="1"/>
    <col min="11012" max="11037" width="8.78515625" style="1" customWidth="1"/>
    <col min="11038" max="11264" width="8.0703125" style="1"/>
    <col min="11265" max="11265" width="4" style="1" customWidth="1"/>
    <col min="11266" max="11266" width="7.5" style="1" customWidth="1"/>
    <col min="11267" max="11267" width="1.92578125" style="1" customWidth="1"/>
    <col min="11268" max="11293" width="8.78515625" style="1" customWidth="1"/>
    <col min="11294" max="11520" width="8.0703125" style="1"/>
    <col min="11521" max="11521" width="4" style="1" customWidth="1"/>
    <col min="11522" max="11522" width="7.5" style="1" customWidth="1"/>
    <col min="11523" max="11523" width="1.92578125" style="1" customWidth="1"/>
    <col min="11524" max="11549" width="8.78515625" style="1" customWidth="1"/>
    <col min="11550" max="11776" width="8.0703125" style="1"/>
    <col min="11777" max="11777" width="4" style="1" customWidth="1"/>
    <col min="11778" max="11778" width="7.5" style="1" customWidth="1"/>
    <col min="11779" max="11779" width="1.92578125" style="1" customWidth="1"/>
    <col min="11780" max="11805" width="8.78515625" style="1" customWidth="1"/>
    <col min="11806" max="12032" width="8.0703125" style="1"/>
    <col min="12033" max="12033" width="4" style="1" customWidth="1"/>
    <col min="12034" max="12034" width="7.5" style="1" customWidth="1"/>
    <col min="12035" max="12035" width="1.92578125" style="1" customWidth="1"/>
    <col min="12036" max="12061" width="8.78515625" style="1" customWidth="1"/>
    <col min="12062" max="12288" width="8.0703125" style="1"/>
    <col min="12289" max="12289" width="4" style="1" customWidth="1"/>
    <col min="12290" max="12290" width="7.5" style="1" customWidth="1"/>
    <col min="12291" max="12291" width="1.92578125" style="1" customWidth="1"/>
    <col min="12292" max="12317" width="8.78515625" style="1" customWidth="1"/>
    <col min="12318" max="12544" width="8.0703125" style="1"/>
    <col min="12545" max="12545" width="4" style="1" customWidth="1"/>
    <col min="12546" max="12546" width="7.5" style="1" customWidth="1"/>
    <col min="12547" max="12547" width="1.92578125" style="1" customWidth="1"/>
    <col min="12548" max="12573" width="8.78515625" style="1" customWidth="1"/>
    <col min="12574" max="12800" width="8.0703125" style="1"/>
    <col min="12801" max="12801" width="4" style="1" customWidth="1"/>
    <col min="12802" max="12802" width="7.5" style="1" customWidth="1"/>
    <col min="12803" max="12803" width="1.92578125" style="1" customWidth="1"/>
    <col min="12804" max="12829" width="8.78515625" style="1" customWidth="1"/>
    <col min="12830" max="13056" width="8.0703125" style="1"/>
    <col min="13057" max="13057" width="4" style="1" customWidth="1"/>
    <col min="13058" max="13058" width="7.5" style="1" customWidth="1"/>
    <col min="13059" max="13059" width="1.92578125" style="1" customWidth="1"/>
    <col min="13060" max="13085" width="8.78515625" style="1" customWidth="1"/>
    <col min="13086" max="13312" width="8.0703125" style="1"/>
    <col min="13313" max="13313" width="4" style="1" customWidth="1"/>
    <col min="13314" max="13314" width="7.5" style="1" customWidth="1"/>
    <col min="13315" max="13315" width="1.92578125" style="1" customWidth="1"/>
    <col min="13316" max="13341" width="8.78515625" style="1" customWidth="1"/>
    <col min="13342" max="13568" width="8.0703125" style="1"/>
    <col min="13569" max="13569" width="4" style="1" customWidth="1"/>
    <col min="13570" max="13570" width="7.5" style="1" customWidth="1"/>
    <col min="13571" max="13571" width="1.92578125" style="1" customWidth="1"/>
    <col min="13572" max="13597" width="8.78515625" style="1" customWidth="1"/>
    <col min="13598" max="13824" width="8.0703125" style="1"/>
    <col min="13825" max="13825" width="4" style="1" customWidth="1"/>
    <col min="13826" max="13826" width="7.5" style="1" customWidth="1"/>
    <col min="13827" max="13827" width="1.92578125" style="1" customWidth="1"/>
    <col min="13828" max="13853" width="8.78515625" style="1" customWidth="1"/>
    <col min="13854" max="14080" width="8.0703125" style="1"/>
    <col min="14081" max="14081" width="4" style="1" customWidth="1"/>
    <col min="14082" max="14082" width="7.5" style="1" customWidth="1"/>
    <col min="14083" max="14083" width="1.92578125" style="1" customWidth="1"/>
    <col min="14084" max="14109" width="8.78515625" style="1" customWidth="1"/>
    <col min="14110" max="14336" width="8.0703125" style="1"/>
    <col min="14337" max="14337" width="4" style="1" customWidth="1"/>
    <col min="14338" max="14338" width="7.5" style="1" customWidth="1"/>
    <col min="14339" max="14339" width="1.92578125" style="1" customWidth="1"/>
    <col min="14340" max="14365" width="8.78515625" style="1" customWidth="1"/>
    <col min="14366" max="14592" width="8.0703125" style="1"/>
    <col min="14593" max="14593" width="4" style="1" customWidth="1"/>
    <col min="14594" max="14594" width="7.5" style="1" customWidth="1"/>
    <col min="14595" max="14595" width="1.92578125" style="1" customWidth="1"/>
    <col min="14596" max="14621" width="8.78515625" style="1" customWidth="1"/>
    <col min="14622" max="14848" width="8.0703125" style="1"/>
    <col min="14849" max="14849" width="4" style="1" customWidth="1"/>
    <col min="14850" max="14850" width="7.5" style="1" customWidth="1"/>
    <col min="14851" max="14851" width="1.92578125" style="1" customWidth="1"/>
    <col min="14852" max="14877" width="8.78515625" style="1" customWidth="1"/>
    <col min="14878" max="15104" width="8.0703125" style="1"/>
    <col min="15105" max="15105" width="4" style="1" customWidth="1"/>
    <col min="15106" max="15106" width="7.5" style="1" customWidth="1"/>
    <col min="15107" max="15107" width="1.92578125" style="1" customWidth="1"/>
    <col min="15108" max="15133" width="8.78515625" style="1" customWidth="1"/>
    <col min="15134" max="15360" width="8.0703125" style="1"/>
    <col min="15361" max="15361" width="4" style="1" customWidth="1"/>
    <col min="15362" max="15362" width="7.5" style="1" customWidth="1"/>
    <col min="15363" max="15363" width="1.92578125" style="1" customWidth="1"/>
    <col min="15364" max="15389" width="8.78515625" style="1" customWidth="1"/>
    <col min="15390" max="15616" width="8.0703125" style="1"/>
    <col min="15617" max="15617" width="4" style="1" customWidth="1"/>
    <col min="15618" max="15618" width="7.5" style="1" customWidth="1"/>
    <col min="15619" max="15619" width="1.92578125" style="1" customWidth="1"/>
    <col min="15620" max="15645" width="8.78515625" style="1" customWidth="1"/>
    <col min="15646" max="15872" width="8.0703125" style="1"/>
    <col min="15873" max="15873" width="4" style="1" customWidth="1"/>
    <col min="15874" max="15874" width="7.5" style="1" customWidth="1"/>
    <col min="15875" max="15875" width="1.92578125" style="1" customWidth="1"/>
    <col min="15876" max="15901" width="8.78515625" style="1" customWidth="1"/>
    <col min="15902" max="16128" width="8.0703125" style="1"/>
    <col min="16129" max="16129" width="4" style="1" customWidth="1"/>
    <col min="16130" max="16130" width="7.5" style="1" customWidth="1"/>
    <col min="16131" max="16131" width="1.92578125" style="1" customWidth="1"/>
    <col min="16132" max="16157" width="8.78515625" style="1" customWidth="1"/>
    <col min="16158" max="16384" width="8.0703125" style="1"/>
  </cols>
  <sheetData>
    <row r="1" spans="2:30" ht="16.75">
      <c r="B1" s="238" t="s">
        <v>94</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row>
    <row r="2" spans="2:30" ht="17.149999999999999" thickBot="1">
      <c r="B2" s="239" t="s">
        <v>95</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row>
    <row r="3" spans="2:30" s="3" customFormat="1" ht="19.5" customHeight="1">
      <c r="B3" s="240" t="s">
        <v>96</v>
      </c>
      <c r="C3" s="241"/>
      <c r="D3" s="100" t="s">
        <v>3</v>
      </c>
      <c r="E3" s="101"/>
      <c r="F3" s="101"/>
      <c r="G3" s="101"/>
      <c r="H3" s="101"/>
      <c r="I3" s="101"/>
      <c r="J3" s="101"/>
      <c r="K3" s="101"/>
      <c r="L3" s="101"/>
      <c r="M3" s="101"/>
      <c r="N3" s="101"/>
      <c r="O3" s="101"/>
      <c r="P3" s="101"/>
      <c r="Q3" s="101"/>
      <c r="R3" s="101"/>
      <c r="S3" s="101"/>
      <c r="T3" s="101"/>
      <c r="U3" s="101"/>
      <c r="V3" s="101"/>
      <c r="W3" s="101"/>
      <c r="X3" s="101"/>
      <c r="Y3" s="101"/>
      <c r="Z3" s="101"/>
      <c r="AA3" s="101"/>
      <c r="AB3" s="102" t="s">
        <v>97</v>
      </c>
      <c r="AC3" s="103"/>
    </row>
    <row r="4" spans="2:30" s="3" customFormat="1" ht="19.5" customHeight="1">
      <c r="B4" s="242"/>
      <c r="C4" s="243"/>
      <c r="D4" s="104" t="s">
        <v>98</v>
      </c>
      <c r="E4" s="105"/>
      <c r="F4" s="105"/>
      <c r="G4" s="105"/>
      <c r="H4" s="105"/>
      <c r="I4" s="105"/>
      <c r="J4" s="105"/>
      <c r="K4" s="105"/>
      <c r="L4" s="105"/>
      <c r="M4" s="105"/>
      <c r="N4" s="105"/>
      <c r="O4" s="105"/>
      <c r="P4" s="105"/>
      <c r="Q4" s="105"/>
      <c r="R4" s="105"/>
      <c r="S4" s="105"/>
      <c r="T4" s="105"/>
      <c r="U4" s="105"/>
      <c r="V4" s="105"/>
      <c r="W4" s="105"/>
      <c r="X4" s="106"/>
      <c r="Y4" s="105"/>
      <c r="Z4" s="107"/>
      <c r="AA4" s="106"/>
      <c r="AB4" s="108"/>
      <c r="AC4" s="109"/>
    </row>
    <row r="5" spans="2:30" s="3" customFormat="1" ht="22.5" customHeight="1">
      <c r="B5" s="242"/>
      <c r="C5" s="243"/>
      <c r="D5" s="104">
        <v>0</v>
      </c>
      <c r="E5" s="107"/>
      <c r="F5" s="105"/>
      <c r="G5" s="104">
        <v>1</v>
      </c>
      <c r="H5" s="107"/>
      <c r="I5" s="105"/>
      <c r="J5" s="104">
        <v>2</v>
      </c>
      <c r="K5" s="107"/>
      <c r="L5" s="105"/>
      <c r="M5" s="104">
        <v>3</v>
      </c>
      <c r="N5" s="107"/>
      <c r="O5" s="105"/>
      <c r="P5" s="104">
        <v>4</v>
      </c>
      <c r="Q5" s="107"/>
      <c r="R5" s="105"/>
      <c r="S5" s="104">
        <v>5</v>
      </c>
      <c r="T5" s="107"/>
      <c r="U5" s="105"/>
      <c r="V5" s="104">
        <v>6</v>
      </c>
      <c r="W5" s="107"/>
      <c r="X5" s="110"/>
      <c r="Y5" s="104">
        <v>7</v>
      </c>
      <c r="Z5" s="107"/>
      <c r="AA5" s="110"/>
      <c r="AB5" s="111"/>
      <c r="AC5" s="112"/>
    </row>
    <row r="6" spans="2:30" s="3" customFormat="1" ht="33.75" customHeight="1">
      <c r="B6" s="242"/>
      <c r="C6" s="243"/>
      <c r="D6" s="246" t="s">
        <v>99</v>
      </c>
      <c r="E6" s="247"/>
      <c r="F6" s="247"/>
      <c r="G6" s="247"/>
      <c r="H6" s="247"/>
      <c r="I6" s="247"/>
      <c r="J6" s="247"/>
      <c r="K6" s="247"/>
      <c r="L6" s="247"/>
      <c r="M6" s="247"/>
      <c r="N6" s="247"/>
      <c r="O6" s="247"/>
      <c r="P6" s="247"/>
      <c r="Q6" s="247"/>
      <c r="R6" s="247"/>
      <c r="S6" s="247"/>
      <c r="T6" s="247"/>
      <c r="U6" s="247"/>
      <c r="V6" s="247"/>
      <c r="W6" s="247"/>
      <c r="X6" s="247"/>
      <c r="Y6" s="247"/>
      <c r="Z6" s="248"/>
      <c r="AA6" s="113"/>
      <c r="AB6" s="249" t="s">
        <v>100</v>
      </c>
      <c r="AC6" s="250"/>
    </row>
    <row r="7" spans="2:30" s="3" customFormat="1" ht="22.5" customHeight="1">
      <c r="B7" s="244"/>
      <c r="C7" s="245"/>
      <c r="D7" s="16" t="s">
        <v>101</v>
      </c>
      <c r="E7" s="16" t="s">
        <v>102</v>
      </c>
      <c r="F7" s="16"/>
      <c r="G7" s="16" t="s">
        <v>101</v>
      </c>
      <c r="H7" s="16" t="s">
        <v>102</v>
      </c>
      <c r="I7" s="16"/>
      <c r="J7" s="16" t="s">
        <v>101</v>
      </c>
      <c r="K7" s="16" t="s">
        <v>102</v>
      </c>
      <c r="L7" s="16"/>
      <c r="M7" s="16" t="s">
        <v>101</v>
      </c>
      <c r="N7" s="16" t="s">
        <v>102</v>
      </c>
      <c r="O7" s="16"/>
      <c r="P7" s="16" t="s">
        <v>101</v>
      </c>
      <c r="Q7" s="16" t="s">
        <v>102</v>
      </c>
      <c r="R7" s="16"/>
      <c r="S7" s="16" t="s">
        <v>101</v>
      </c>
      <c r="T7" s="16" t="s">
        <v>102</v>
      </c>
      <c r="U7" s="16"/>
      <c r="V7" s="16" t="s">
        <v>101</v>
      </c>
      <c r="W7" s="16" t="s">
        <v>102</v>
      </c>
      <c r="X7" s="114"/>
      <c r="Y7" s="16" t="s">
        <v>101</v>
      </c>
      <c r="Z7" s="16" t="s">
        <v>102</v>
      </c>
      <c r="AA7" s="114"/>
      <c r="AB7" s="114" t="s">
        <v>101</v>
      </c>
      <c r="AC7" s="115" t="s">
        <v>102</v>
      </c>
    </row>
    <row r="8" spans="2:30" s="3" customFormat="1">
      <c r="B8" s="236" t="s">
        <v>103</v>
      </c>
      <c r="C8" s="237"/>
      <c r="D8" s="22" t="s">
        <v>104</v>
      </c>
      <c r="E8" s="22" t="s">
        <v>104</v>
      </c>
      <c r="F8" s="22"/>
      <c r="G8" s="22" t="s">
        <v>104</v>
      </c>
      <c r="H8" s="22" t="s">
        <v>104</v>
      </c>
      <c r="I8" s="22"/>
      <c r="J8" s="22" t="s">
        <v>104</v>
      </c>
      <c r="K8" s="22" t="s">
        <v>104</v>
      </c>
      <c r="L8" s="22"/>
      <c r="M8" s="22" t="s">
        <v>104</v>
      </c>
      <c r="N8" s="22" t="s">
        <v>104</v>
      </c>
      <c r="O8" s="22"/>
      <c r="P8" s="22" t="s">
        <v>104</v>
      </c>
      <c r="Q8" s="22" t="s">
        <v>104</v>
      </c>
      <c r="R8" s="22"/>
      <c r="S8" s="22" t="s">
        <v>104</v>
      </c>
      <c r="T8" s="22" t="s">
        <v>104</v>
      </c>
      <c r="U8" s="22"/>
      <c r="V8" s="22" t="s">
        <v>104</v>
      </c>
      <c r="W8" s="22" t="s">
        <v>104</v>
      </c>
      <c r="X8" s="22"/>
      <c r="Y8" s="22" t="s">
        <v>104</v>
      </c>
      <c r="Z8" s="22" t="s">
        <v>104</v>
      </c>
      <c r="AA8" s="22"/>
      <c r="AB8" s="22" t="s">
        <v>104</v>
      </c>
      <c r="AC8" s="23" t="s">
        <v>104</v>
      </c>
    </row>
    <row r="9" spans="2:30" s="3" customFormat="1">
      <c r="B9" s="116">
        <v>0</v>
      </c>
      <c r="C9" s="117"/>
      <c r="D9" s="118">
        <v>82</v>
      </c>
      <c r="E9" s="119" t="s">
        <v>105</v>
      </c>
      <c r="F9" s="116">
        <v>0</v>
      </c>
      <c r="G9" s="118">
        <v>107</v>
      </c>
      <c r="H9" s="119" t="s">
        <v>106</v>
      </c>
      <c r="I9" s="116">
        <v>0</v>
      </c>
      <c r="J9" s="118">
        <v>143</v>
      </c>
      <c r="K9" s="119" t="s">
        <v>106</v>
      </c>
      <c r="L9" s="116">
        <v>0</v>
      </c>
      <c r="M9" s="118">
        <v>181</v>
      </c>
      <c r="N9" s="119" t="s">
        <v>106</v>
      </c>
      <c r="O9" s="116">
        <v>0</v>
      </c>
      <c r="P9" s="118">
        <v>218</v>
      </c>
      <c r="Q9" s="119" t="s">
        <v>106</v>
      </c>
      <c r="R9" s="116">
        <v>0</v>
      </c>
      <c r="S9" s="118">
        <v>251</v>
      </c>
      <c r="T9" s="119" t="s">
        <v>106</v>
      </c>
      <c r="U9" s="116">
        <v>0</v>
      </c>
      <c r="V9" s="118">
        <v>284</v>
      </c>
      <c r="W9" s="119" t="s">
        <v>106</v>
      </c>
      <c r="X9" s="116">
        <v>0</v>
      </c>
      <c r="Y9" s="118">
        <v>317</v>
      </c>
      <c r="Z9" s="119" t="s">
        <v>106</v>
      </c>
      <c r="AA9" s="116">
        <v>0</v>
      </c>
      <c r="AB9" s="120"/>
      <c r="AC9" s="121"/>
      <c r="AD9" s="116">
        <v>0</v>
      </c>
    </row>
    <row r="10" spans="2:30" s="3" customFormat="1">
      <c r="B10" s="116"/>
      <c r="C10" s="117"/>
      <c r="D10" s="122"/>
      <c r="E10" s="123"/>
      <c r="F10" s="116"/>
      <c r="G10" s="122"/>
      <c r="H10" s="123"/>
      <c r="I10" s="116"/>
      <c r="J10" s="122"/>
      <c r="K10" s="123"/>
      <c r="L10" s="116"/>
      <c r="M10" s="122"/>
      <c r="N10" s="123"/>
      <c r="O10" s="116"/>
      <c r="P10" s="122"/>
      <c r="Q10" s="123"/>
      <c r="R10" s="116"/>
      <c r="S10" s="122"/>
      <c r="T10" s="123"/>
      <c r="U10" s="116"/>
      <c r="V10" s="122"/>
      <c r="W10" s="123"/>
      <c r="X10" s="116"/>
      <c r="Y10" s="122"/>
      <c r="Z10" s="123"/>
      <c r="AA10" s="116"/>
      <c r="AB10" s="124"/>
      <c r="AC10" s="121"/>
      <c r="AD10" s="116"/>
    </row>
    <row r="11" spans="2:30">
      <c r="B11" s="125">
        <v>2.0419999999999998</v>
      </c>
      <c r="C11" s="126"/>
      <c r="D11" s="38">
        <v>82</v>
      </c>
      <c r="E11" s="38">
        <v>94</v>
      </c>
      <c r="F11" s="125">
        <v>2.0419999999999998</v>
      </c>
      <c r="G11" s="38">
        <v>107</v>
      </c>
      <c r="H11" s="38">
        <v>250</v>
      </c>
      <c r="I11" s="125">
        <v>2.0419999999999998</v>
      </c>
      <c r="J11" s="38">
        <v>143</v>
      </c>
      <c r="K11" s="38">
        <v>276</v>
      </c>
      <c r="L11" s="125">
        <v>2.0419999999999998</v>
      </c>
      <c r="M11" s="38">
        <v>181</v>
      </c>
      <c r="N11" s="38">
        <v>300</v>
      </c>
      <c r="O11" s="125">
        <v>2.0419999999999998</v>
      </c>
      <c r="P11" s="38">
        <v>218</v>
      </c>
      <c r="Q11" s="38">
        <v>300</v>
      </c>
      <c r="R11" s="125">
        <v>2.0419999999999998</v>
      </c>
      <c r="S11" s="38">
        <v>251</v>
      </c>
      <c r="T11" s="38">
        <v>304</v>
      </c>
      <c r="U11" s="125">
        <v>2.0419999999999998</v>
      </c>
      <c r="V11" s="38">
        <v>284</v>
      </c>
      <c r="W11" s="38">
        <v>343</v>
      </c>
      <c r="X11" s="125">
        <v>2.0419999999999998</v>
      </c>
      <c r="Y11" s="38">
        <v>317</v>
      </c>
      <c r="Z11" s="38">
        <v>383</v>
      </c>
      <c r="AA11" s="125">
        <v>2.0419999999999998</v>
      </c>
      <c r="AB11" s="38"/>
      <c r="AC11" s="39"/>
      <c r="AD11" s="125">
        <v>2.0419999999999998</v>
      </c>
    </row>
    <row r="12" spans="2:30">
      <c r="B12" s="125">
        <v>4.0839999999999996</v>
      </c>
      <c r="C12" s="126"/>
      <c r="D12" s="38">
        <v>94</v>
      </c>
      <c r="E12" s="38">
        <v>260</v>
      </c>
      <c r="F12" s="125">
        <v>4.0839999999999996</v>
      </c>
      <c r="G12" s="38">
        <v>250</v>
      </c>
      <c r="H12" s="38">
        <v>289</v>
      </c>
      <c r="I12" s="125">
        <v>4.0839999999999996</v>
      </c>
      <c r="J12" s="38">
        <v>276</v>
      </c>
      <c r="K12" s="38">
        <v>321</v>
      </c>
      <c r="L12" s="125">
        <v>4.0839999999999996</v>
      </c>
      <c r="M12" s="38">
        <v>300</v>
      </c>
      <c r="N12" s="38">
        <v>354</v>
      </c>
      <c r="O12" s="125">
        <v>4.0839999999999996</v>
      </c>
      <c r="P12" s="38">
        <v>300</v>
      </c>
      <c r="Q12" s="38">
        <v>387</v>
      </c>
      <c r="R12" s="125">
        <v>4.0839999999999996</v>
      </c>
      <c r="S12" s="38">
        <v>304</v>
      </c>
      <c r="T12" s="38">
        <v>412</v>
      </c>
      <c r="U12" s="125">
        <v>4.0839999999999996</v>
      </c>
      <c r="V12" s="38">
        <v>343</v>
      </c>
      <c r="W12" s="38">
        <v>438</v>
      </c>
      <c r="X12" s="125">
        <v>4.0839999999999996</v>
      </c>
      <c r="Y12" s="38">
        <v>383</v>
      </c>
      <c r="Z12" s="38">
        <v>463</v>
      </c>
      <c r="AA12" s="125">
        <v>4.0839999999999996</v>
      </c>
      <c r="AB12" s="38"/>
      <c r="AC12" s="39"/>
      <c r="AD12" s="125">
        <v>4.0839999999999996</v>
      </c>
    </row>
    <row r="13" spans="2:30">
      <c r="B13" s="125">
        <v>6.1260000000000003</v>
      </c>
      <c r="C13" s="126"/>
      <c r="D13" s="38">
        <v>260</v>
      </c>
      <c r="E13" s="38">
        <v>309</v>
      </c>
      <c r="F13" s="125">
        <v>6.1260000000000003</v>
      </c>
      <c r="G13" s="38">
        <v>289</v>
      </c>
      <c r="H13" s="38">
        <v>346</v>
      </c>
      <c r="I13" s="125">
        <v>6.1260000000000003</v>
      </c>
      <c r="J13" s="38">
        <v>321</v>
      </c>
      <c r="K13" s="38">
        <v>377</v>
      </c>
      <c r="L13" s="125">
        <v>6.1260000000000003</v>
      </c>
      <c r="M13" s="38">
        <v>354</v>
      </c>
      <c r="N13" s="38">
        <v>405</v>
      </c>
      <c r="O13" s="125">
        <v>6.1260000000000003</v>
      </c>
      <c r="P13" s="38">
        <v>387</v>
      </c>
      <c r="Q13" s="38">
        <v>431</v>
      </c>
      <c r="R13" s="125">
        <v>6.1260000000000003</v>
      </c>
      <c r="S13" s="38">
        <v>412</v>
      </c>
      <c r="T13" s="38">
        <v>457</v>
      </c>
      <c r="U13" s="125">
        <v>6.1260000000000003</v>
      </c>
      <c r="V13" s="38">
        <v>438</v>
      </c>
      <c r="W13" s="38">
        <v>483</v>
      </c>
      <c r="X13" s="125">
        <v>6.1260000000000003</v>
      </c>
      <c r="Y13" s="38">
        <v>463</v>
      </c>
      <c r="Z13" s="38">
        <v>508</v>
      </c>
      <c r="AA13" s="125">
        <v>6.1260000000000003</v>
      </c>
      <c r="AB13" s="38"/>
      <c r="AC13" s="39"/>
      <c r="AD13" s="125">
        <v>6.1260000000000003</v>
      </c>
    </row>
    <row r="14" spans="2:30">
      <c r="B14" s="125"/>
      <c r="C14" s="126"/>
      <c r="D14" s="38"/>
      <c r="E14" s="38"/>
      <c r="F14" s="125"/>
      <c r="G14" s="38"/>
      <c r="H14" s="38"/>
      <c r="I14" s="125"/>
      <c r="J14" s="38"/>
      <c r="K14" s="38"/>
      <c r="L14" s="125"/>
      <c r="M14" s="38"/>
      <c r="N14" s="38"/>
      <c r="O14" s="125"/>
      <c r="P14" s="38"/>
      <c r="Q14" s="38"/>
      <c r="R14" s="125"/>
      <c r="S14" s="38"/>
      <c r="T14" s="38"/>
      <c r="U14" s="125"/>
      <c r="V14" s="38"/>
      <c r="W14" s="38"/>
      <c r="X14" s="125"/>
      <c r="Y14" s="38"/>
      <c r="Z14" s="38"/>
      <c r="AA14" s="125"/>
      <c r="AB14" s="38"/>
      <c r="AC14" s="39"/>
      <c r="AD14" s="125"/>
    </row>
    <row r="15" spans="2:30">
      <c r="B15" s="125">
        <v>8.1679999999999993</v>
      </c>
      <c r="C15" s="126"/>
      <c r="D15" s="38">
        <v>309</v>
      </c>
      <c r="E15" s="38">
        <v>342</v>
      </c>
      <c r="F15" s="125">
        <v>8.1679999999999993</v>
      </c>
      <c r="G15" s="38">
        <v>346</v>
      </c>
      <c r="H15" s="38">
        <v>373</v>
      </c>
      <c r="I15" s="125">
        <v>8.1679999999999993</v>
      </c>
      <c r="J15" s="38">
        <v>377</v>
      </c>
      <c r="K15" s="38">
        <v>400</v>
      </c>
      <c r="L15" s="125">
        <v>8.1679999999999993</v>
      </c>
      <c r="M15" s="38">
        <v>405</v>
      </c>
      <c r="N15" s="38">
        <v>424</v>
      </c>
      <c r="O15" s="125">
        <v>8.1679999999999993</v>
      </c>
      <c r="P15" s="38">
        <v>431</v>
      </c>
      <c r="Q15" s="38">
        <v>452</v>
      </c>
      <c r="R15" s="125">
        <v>8.1679999999999993</v>
      </c>
      <c r="S15" s="38">
        <v>457</v>
      </c>
      <c r="T15" s="38">
        <v>479</v>
      </c>
      <c r="U15" s="125">
        <v>8.1679999999999993</v>
      </c>
      <c r="V15" s="38">
        <v>483</v>
      </c>
      <c r="W15" s="38">
        <v>505</v>
      </c>
      <c r="X15" s="125">
        <v>8.1679999999999993</v>
      </c>
      <c r="Y15" s="38">
        <v>508</v>
      </c>
      <c r="Z15" s="38">
        <v>529</v>
      </c>
      <c r="AA15" s="125">
        <v>8.1679999999999993</v>
      </c>
      <c r="AB15" s="38"/>
      <c r="AC15" s="39"/>
      <c r="AD15" s="125">
        <v>8.1679999999999993</v>
      </c>
    </row>
    <row r="16" spans="2:30">
      <c r="B16" s="125">
        <v>10.210000000000001</v>
      </c>
      <c r="C16" s="126"/>
      <c r="D16" s="38">
        <v>342</v>
      </c>
      <c r="E16" s="38">
        <v>372</v>
      </c>
      <c r="F16" s="125">
        <v>10.210000000000001</v>
      </c>
      <c r="G16" s="38">
        <v>373</v>
      </c>
      <c r="H16" s="38">
        <v>401</v>
      </c>
      <c r="I16" s="125">
        <v>10.210000000000001</v>
      </c>
      <c r="J16" s="38">
        <v>400</v>
      </c>
      <c r="K16" s="38">
        <v>426</v>
      </c>
      <c r="L16" s="125">
        <v>10.210000000000001</v>
      </c>
      <c r="M16" s="38">
        <v>424</v>
      </c>
      <c r="N16" s="38">
        <v>452</v>
      </c>
      <c r="O16" s="125">
        <v>10.210000000000001</v>
      </c>
      <c r="P16" s="38">
        <v>452</v>
      </c>
      <c r="Q16" s="38">
        <v>477</v>
      </c>
      <c r="R16" s="125">
        <v>10.210000000000001</v>
      </c>
      <c r="S16" s="38">
        <v>479</v>
      </c>
      <c r="T16" s="38">
        <v>503</v>
      </c>
      <c r="U16" s="125">
        <v>10.210000000000001</v>
      </c>
      <c r="V16" s="38">
        <v>505</v>
      </c>
      <c r="W16" s="38">
        <v>527</v>
      </c>
      <c r="X16" s="125">
        <v>10.210000000000001</v>
      </c>
      <c r="Y16" s="38">
        <v>529</v>
      </c>
      <c r="Z16" s="38">
        <v>552</v>
      </c>
      <c r="AA16" s="125">
        <v>10.210000000000001</v>
      </c>
      <c r="AB16" s="127"/>
      <c r="AC16" s="127">
        <v>224000</v>
      </c>
      <c r="AD16" s="125">
        <v>10.210000000000001</v>
      </c>
    </row>
    <row r="17" spans="2:30">
      <c r="B17" s="125">
        <v>12.252000000000001</v>
      </c>
      <c r="C17" s="126"/>
      <c r="D17" s="38">
        <v>372</v>
      </c>
      <c r="E17" s="38">
        <v>402</v>
      </c>
      <c r="F17" s="125">
        <v>12.252000000000001</v>
      </c>
      <c r="G17" s="38">
        <v>401</v>
      </c>
      <c r="H17" s="38">
        <v>430</v>
      </c>
      <c r="I17" s="125">
        <v>12.252000000000001</v>
      </c>
      <c r="J17" s="38">
        <v>426</v>
      </c>
      <c r="K17" s="38">
        <v>457</v>
      </c>
      <c r="L17" s="125">
        <v>12.252000000000001</v>
      </c>
      <c r="M17" s="38">
        <v>452</v>
      </c>
      <c r="N17" s="38">
        <v>484</v>
      </c>
      <c r="O17" s="125">
        <v>12.252000000000001</v>
      </c>
      <c r="P17" s="38">
        <v>477</v>
      </c>
      <c r="Q17" s="38">
        <v>509</v>
      </c>
      <c r="R17" s="125">
        <v>12.252000000000001</v>
      </c>
      <c r="S17" s="38">
        <v>503</v>
      </c>
      <c r="T17" s="38">
        <v>531</v>
      </c>
      <c r="U17" s="125">
        <v>12.252000000000001</v>
      </c>
      <c r="V17" s="38">
        <v>527</v>
      </c>
      <c r="W17" s="38">
        <v>553</v>
      </c>
      <c r="X17" s="125">
        <v>12.252000000000001</v>
      </c>
      <c r="Y17" s="38">
        <v>552</v>
      </c>
      <c r="Z17" s="38">
        <v>578</v>
      </c>
      <c r="AA17" s="125">
        <v>12.252000000000001</v>
      </c>
      <c r="AB17" s="38"/>
      <c r="AC17" s="39"/>
      <c r="AD17" s="125">
        <v>12.252000000000001</v>
      </c>
    </row>
    <row r="18" spans="2:30">
      <c r="B18" s="125"/>
      <c r="C18" s="126"/>
      <c r="D18" s="38"/>
      <c r="E18" s="38"/>
      <c r="F18" s="125"/>
      <c r="G18" s="38"/>
      <c r="H18" s="38"/>
      <c r="I18" s="125"/>
      <c r="J18" s="38"/>
      <c r="K18" s="38"/>
      <c r="L18" s="125"/>
      <c r="M18" s="38"/>
      <c r="N18" s="38"/>
      <c r="O18" s="125"/>
      <c r="P18" s="38"/>
      <c r="Q18" s="38"/>
      <c r="R18" s="125"/>
      <c r="S18" s="38"/>
      <c r="T18" s="38"/>
      <c r="U18" s="125"/>
      <c r="V18" s="38"/>
      <c r="W18" s="38"/>
      <c r="X18" s="125"/>
      <c r="Y18" s="38"/>
      <c r="Z18" s="38"/>
      <c r="AA18" s="125"/>
      <c r="AB18" s="38"/>
      <c r="AC18" s="39"/>
      <c r="AD18" s="125"/>
    </row>
    <row r="19" spans="2:30">
      <c r="B19" s="125">
        <v>14.294</v>
      </c>
      <c r="C19" s="126"/>
      <c r="D19" s="38">
        <v>402</v>
      </c>
      <c r="E19" s="38">
        <v>433</v>
      </c>
      <c r="F19" s="125">
        <v>14.294</v>
      </c>
      <c r="G19" s="38">
        <v>430</v>
      </c>
      <c r="H19" s="38">
        <v>463</v>
      </c>
      <c r="I19" s="125">
        <v>14.294</v>
      </c>
      <c r="J19" s="38">
        <v>457</v>
      </c>
      <c r="K19" s="38">
        <v>492</v>
      </c>
      <c r="L19" s="125">
        <v>14.294</v>
      </c>
      <c r="M19" s="38">
        <v>484</v>
      </c>
      <c r="N19" s="38">
        <v>517</v>
      </c>
      <c r="O19" s="125">
        <v>14.294</v>
      </c>
      <c r="P19" s="38">
        <v>509</v>
      </c>
      <c r="Q19" s="38">
        <v>540</v>
      </c>
      <c r="R19" s="125">
        <v>14.294</v>
      </c>
      <c r="S19" s="38">
        <v>531</v>
      </c>
      <c r="T19" s="38">
        <v>564</v>
      </c>
      <c r="U19" s="125">
        <v>14.294</v>
      </c>
      <c r="V19" s="38">
        <v>553</v>
      </c>
      <c r="W19" s="38">
        <v>589</v>
      </c>
      <c r="X19" s="125">
        <v>14.294</v>
      </c>
      <c r="Y19" s="38">
        <v>578</v>
      </c>
      <c r="Z19" s="38">
        <v>614</v>
      </c>
      <c r="AA19" s="125">
        <v>14.294</v>
      </c>
      <c r="AB19" s="38"/>
      <c r="AC19" s="39"/>
      <c r="AD19" s="125">
        <v>14.294</v>
      </c>
    </row>
    <row r="20" spans="2:30">
      <c r="B20" s="125">
        <v>16.335999999999999</v>
      </c>
      <c r="C20" s="126"/>
      <c r="D20" s="38">
        <v>433</v>
      </c>
      <c r="E20" s="38">
        <v>520</v>
      </c>
      <c r="F20" s="125">
        <v>16.335999999999999</v>
      </c>
      <c r="G20" s="38">
        <v>463</v>
      </c>
      <c r="H20" s="38">
        <v>520</v>
      </c>
      <c r="I20" s="125">
        <v>16.335999999999999</v>
      </c>
      <c r="J20" s="38">
        <v>492</v>
      </c>
      <c r="K20" s="38">
        <v>525</v>
      </c>
      <c r="L20" s="125">
        <v>16.335999999999999</v>
      </c>
      <c r="M20" s="38">
        <v>517</v>
      </c>
      <c r="N20" s="38">
        <v>550</v>
      </c>
      <c r="O20" s="125">
        <v>16.335999999999999</v>
      </c>
      <c r="P20" s="38">
        <v>540</v>
      </c>
      <c r="Q20" s="38">
        <v>577</v>
      </c>
      <c r="R20" s="125">
        <v>16.335999999999999</v>
      </c>
      <c r="S20" s="38">
        <v>564</v>
      </c>
      <c r="T20" s="38">
        <v>604</v>
      </c>
      <c r="U20" s="125">
        <v>16.335999999999999</v>
      </c>
      <c r="V20" s="38">
        <v>589</v>
      </c>
      <c r="W20" s="38">
        <v>630</v>
      </c>
      <c r="X20" s="125">
        <v>16.335999999999999</v>
      </c>
      <c r="Y20" s="38">
        <v>614</v>
      </c>
      <c r="Z20" s="38">
        <v>657</v>
      </c>
      <c r="AA20" s="125">
        <v>16.335999999999999</v>
      </c>
      <c r="AB20" s="38"/>
      <c r="AC20" s="39"/>
      <c r="AD20" s="125">
        <v>16.335999999999999</v>
      </c>
    </row>
    <row r="21" spans="2:30">
      <c r="B21" s="125">
        <v>18.378</v>
      </c>
      <c r="C21" s="126"/>
      <c r="D21" s="38">
        <v>520</v>
      </c>
      <c r="E21" s="38">
        <v>605</v>
      </c>
      <c r="F21" s="125">
        <v>18.378</v>
      </c>
      <c r="G21" s="38">
        <v>520</v>
      </c>
      <c r="H21" s="38">
        <v>621</v>
      </c>
      <c r="I21" s="125">
        <v>18.378</v>
      </c>
      <c r="J21" s="38">
        <v>525</v>
      </c>
      <c r="K21" s="38">
        <v>636</v>
      </c>
      <c r="L21" s="125">
        <v>18.378</v>
      </c>
      <c r="M21" s="38">
        <v>550</v>
      </c>
      <c r="N21" s="38">
        <v>651</v>
      </c>
      <c r="O21" s="125">
        <v>18.378</v>
      </c>
      <c r="P21" s="38">
        <v>577</v>
      </c>
      <c r="Q21" s="38">
        <v>666</v>
      </c>
      <c r="R21" s="125">
        <v>18.378</v>
      </c>
      <c r="S21" s="38">
        <v>604</v>
      </c>
      <c r="T21" s="38">
        <v>681</v>
      </c>
      <c r="U21" s="125">
        <v>18.378</v>
      </c>
      <c r="V21" s="38">
        <v>630</v>
      </c>
      <c r="W21" s="38">
        <v>697</v>
      </c>
      <c r="X21" s="125">
        <v>18.378</v>
      </c>
      <c r="Y21" s="38">
        <v>657</v>
      </c>
      <c r="Z21" s="38">
        <v>708</v>
      </c>
      <c r="AA21" s="125">
        <v>18.378</v>
      </c>
      <c r="AB21" s="38"/>
      <c r="AC21" s="39"/>
      <c r="AD21" s="125">
        <v>18.378</v>
      </c>
    </row>
    <row r="22" spans="2:30">
      <c r="B22" s="125"/>
      <c r="C22" s="126"/>
      <c r="D22" s="38"/>
      <c r="E22" s="38"/>
      <c r="F22" s="125"/>
      <c r="G22" s="38"/>
      <c r="H22" s="38"/>
      <c r="I22" s="125"/>
      <c r="J22" s="38"/>
      <c r="K22" s="38"/>
      <c r="L22" s="125"/>
      <c r="M22" s="38"/>
      <c r="N22" s="38"/>
      <c r="O22" s="125"/>
      <c r="P22" s="38"/>
      <c r="Q22" s="38"/>
      <c r="R22" s="125"/>
      <c r="S22" s="38"/>
      <c r="T22" s="38"/>
      <c r="U22" s="125"/>
      <c r="V22" s="38"/>
      <c r="W22" s="38"/>
      <c r="X22" s="125"/>
      <c r="Y22" s="38"/>
      <c r="Z22" s="38"/>
      <c r="AA22" s="125"/>
      <c r="AB22" s="38"/>
      <c r="AC22" s="39"/>
      <c r="AD22" s="125"/>
    </row>
    <row r="23" spans="2:30">
      <c r="B23" s="125">
        <v>20.420000000000002</v>
      </c>
      <c r="C23" s="126"/>
      <c r="D23" s="38">
        <v>605</v>
      </c>
      <c r="E23" s="38">
        <v>684</v>
      </c>
      <c r="F23" s="125">
        <v>20.420000000000002</v>
      </c>
      <c r="G23" s="38">
        <v>621</v>
      </c>
      <c r="H23" s="38">
        <v>705</v>
      </c>
      <c r="I23" s="125">
        <v>20.420000000000002</v>
      </c>
      <c r="J23" s="38">
        <v>636</v>
      </c>
      <c r="K23" s="38">
        <v>728</v>
      </c>
      <c r="L23" s="125">
        <v>20.420000000000002</v>
      </c>
      <c r="M23" s="38">
        <v>651</v>
      </c>
      <c r="N23" s="38">
        <v>751</v>
      </c>
      <c r="O23" s="125">
        <v>20.420000000000002</v>
      </c>
      <c r="P23" s="38">
        <v>666</v>
      </c>
      <c r="Q23" s="38">
        <v>774</v>
      </c>
      <c r="R23" s="125">
        <v>20.420000000000002</v>
      </c>
      <c r="S23" s="38">
        <v>681</v>
      </c>
      <c r="T23" s="38">
        <v>798</v>
      </c>
      <c r="U23" s="125">
        <v>20.420000000000002</v>
      </c>
      <c r="V23" s="38">
        <v>697</v>
      </c>
      <c r="W23" s="38">
        <v>821</v>
      </c>
      <c r="X23" s="125">
        <v>20.420000000000002</v>
      </c>
      <c r="Y23" s="38">
        <v>708</v>
      </c>
      <c r="Z23" s="38">
        <v>845</v>
      </c>
      <c r="AA23" s="125">
        <v>20.420000000000002</v>
      </c>
      <c r="AB23" s="38"/>
      <c r="AC23" s="39">
        <v>295000</v>
      </c>
      <c r="AD23" s="125">
        <v>20.420000000000002</v>
      </c>
    </row>
    <row r="24" spans="2:30">
      <c r="B24" s="125">
        <v>22.462</v>
      </c>
      <c r="C24" s="126"/>
      <c r="D24" s="38">
        <v>684</v>
      </c>
      <c r="E24" s="38">
        <v>715</v>
      </c>
      <c r="F24" s="125">
        <v>22.462</v>
      </c>
      <c r="G24" s="38">
        <v>705</v>
      </c>
      <c r="H24" s="38">
        <v>739</v>
      </c>
      <c r="I24" s="125">
        <v>22.462</v>
      </c>
      <c r="J24" s="38">
        <v>728</v>
      </c>
      <c r="K24" s="38">
        <v>764</v>
      </c>
      <c r="L24" s="125">
        <v>22.462</v>
      </c>
      <c r="M24" s="38">
        <v>751</v>
      </c>
      <c r="N24" s="38">
        <v>788</v>
      </c>
      <c r="O24" s="125">
        <v>22.462</v>
      </c>
      <c r="P24" s="38">
        <v>774</v>
      </c>
      <c r="Q24" s="38">
        <v>813</v>
      </c>
      <c r="R24" s="125">
        <v>22.462</v>
      </c>
      <c r="S24" s="38">
        <v>798</v>
      </c>
      <c r="T24" s="38">
        <v>838</v>
      </c>
      <c r="U24" s="125">
        <v>22.462</v>
      </c>
      <c r="V24" s="38">
        <v>821</v>
      </c>
      <c r="W24" s="38">
        <v>862</v>
      </c>
      <c r="X24" s="125">
        <v>22.462</v>
      </c>
      <c r="Y24" s="38">
        <v>845</v>
      </c>
      <c r="Z24" s="38">
        <v>887</v>
      </c>
      <c r="AA24" s="125">
        <v>22.462</v>
      </c>
      <c r="AB24" s="38"/>
      <c r="AC24" s="39"/>
      <c r="AD24" s="125">
        <v>22.462</v>
      </c>
    </row>
    <row r="25" spans="2:30">
      <c r="B25" s="125">
        <v>24.504000000000001</v>
      </c>
      <c r="C25" s="126"/>
      <c r="D25" s="38">
        <v>715</v>
      </c>
      <c r="E25" s="38">
        <v>752</v>
      </c>
      <c r="F25" s="125">
        <v>24.504000000000001</v>
      </c>
      <c r="G25" s="38">
        <v>739</v>
      </c>
      <c r="H25" s="38">
        <v>778</v>
      </c>
      <c r="I25" s="125">
        <v>24.504000000000001</v>
      </c>
      <c r="J25" s="38">
        <v>764</v>
      </c>
      <c r="K25" s="38">
        <v>804</v>
      </c>
      <c r="L25" s="125">
        <v>24.504000000000001</v>
      </c>
      <c r="M25" s="38">
        <v>788</v>
      </c>
      <c r="N25" s="38">
        <v>830</v>
      </c>
      <c r="O25" s="125">
        <v>24.504000000000001</v>
      </c>
      <c r="P25" s="38">
        <v>813</v>
      </c>
      <c r="Q25" s="38">
        <v>856</v>
      </c>
      <c r="R25" s="125">
        <v>24.504000000000001</v>
      </c>
      <c r="S25" s="38">
        <v>838</v>
      </c>
      <c r="T25" s="38">
        <v>881</v>
      </c>
      <c r="U25" s="125">
        <v>24.504000000000001</v>
      </c>
      <c r="V25" s="38">
        <v>862</v>
      </c>
      <c r="W25" s="38">
        <v>907</v>
      </c>
      <c r="X25" s="125">
        <v>24.504000000000001</v>
      </c>
      <c r="Y25" s="38">
        <v>887</v>
      </c>
      <c r="Z25" s="38">
        <v>933</v>
      </c>
      <c r="AA25" s="125">
        <v>24.504000000000001</v>
      </c>
      <c r="AB25" s="38"/>
      <c r="AC25" s="39"/>
      <c r="AD25" s="125">
        <v>24.504000000000001</v>
      </c>
    </row>
    <row r="26" spans="2:30">
      <c r="B26" s="125"/>
      <c r="C26" s="126"/>
      <c r="D26" s="38"/>
      <c r="E26" s="38"/>
      <c r="F26" s="125"/>
      <c r="G26" s="38"/>
      <c r="H26" s="38"/>
      <c r="I26" s="125"/>
      <c r="J26" s="38"/>
      <c r="K26" s="38"/>
      <c r="L26" s="125"/>
      <c r="M26" s="38"/>
      <c r="N26" s="38"/>
      <c r="O26" s="125"/>
      <c r="P26" s="38"/>
      <c r="Q26" s="38"/>
      <c r="R26" s="125"/>
      <c r="S26" s="38"/>
      <c r="T26" s="38"/>
      <c r="U26" s="125"/>
      <c r="V26" s="38"/>
      <c r="W26" s="38"/>
      <c r="X26" s="125"/>
      <c r="Y26" s="38"/>
      <c r="Z26" s="38"/>
      <c r="AA26" s="125"/>
      <c r="AB26" s="38"/>
      <c r="AC26" s="39"/>
      <c r="AD26" s="125"/>
    </row>
    <row r="27" spans="2:30">
      <c r="B27" s="125">
        <v>26.545999999999999</v>
      </c>
      <c r="C27" s="126"/>
      <c r="D27" s="38">
        <v>752</v>
      </c>
      <c r="E27" s="38">
        <v>795</v>
      </c>
      <c r="F27" s="125">
        <v>26.545999999999999</v>
      </c>
      <c r="G27" s="38">
        <v>778</v>
      </c>
      <c r="H27" s="38">
        <v>821</v>
      </c>
      <c r="I27" s="125">
        <v>26.545999999999999</v>
      </c>
      <c r="J27" s="38">
        <v>804</v>
      </c>
      <c r="K27" s="38">
        <v>848</v>
      </c>
      <c r="L27" s="125">
        <v>26.545999999999999</v>
      </c>
      <c r="M27" s="38">
        <v>830</v>
      </c>
      <c r="N27" s="38">
        <v>876</v>
      </c>
      <c r="O27" s="125">
        <v>26.545999999999999</v>
      </c>
      <c r="P27" s="38">
        <v>856</v>
      </c>
      <c r="Q27" s="38">
        <v>903</v>
      </c>
      <c r="R27" s="125">
        <v>26.545999999999999</v>
      </c>
      <c r="S27" s="38">
        <v>881</v>
      </c>
      <c r="T27" s="38">
        <v>930</v>
      </c>
      <c r="U27" s="125">
        <v>26.545999999999999</v>
      </c>
      <c r="V27" s="38">
        <v>907</v>
      </c>
      <c r="W27" s="38">
        <v>957</v>
      </c>
      <c r="X27" s="125">
        <v>26.545999999999999</v>
      </c>
      <c r="Y27" s="38">
        <v>933</v>
      </c>
      <c r="Z27" s="38">
        <v>985</v>
      </c>
      <c r="AA27" s="125">
        <v>26.545999999999999</v>
      </c>
      <c r="AB27" s="38"/>
      <c r="AC27" s="39"/>
      <c r="AD27" s="125">
        <v>26.545999999999999</v>
      </c>
    </row>
    <row r="28" spans="2:30">
      <c r="B28" s="125">
        <v>28.588000000000001</v>
      </c>
      <c r="C28" s="126"/>
      <c r="D28" s="38">
        <v>795</v>
      </c>
      <c r="E28" s="38">
        <v>854</v>
      </c>
      <c r="F28" s="125">
        <v>28.588000000000001</v>
      </c>
      <c r="G28" s="38">
        <v>821</v>
      </c>
      <c r="H28" s="38">
        <v>882</v>
      </c>
      <c r="I28" s="125">
        <v>28.588000000000001</v>
      </c>
      <c r="J28" s="38">
        <v>848</v>
      </c>
      <c r="K28" s="38">
        <v>910</v>
      </c>
      <c r="L28" s="125">
        <v>28.588000000000001</v>
      </c>
      <c r="M28" s="38">
        <v>876</v>
      </c>
      <c r="N28" s="38">
        <v>938</v>
      </c>
      <c r="O28" s="125">
        <v>28.588000000000001</v>
      </c>
      <c r="P28" s="38">
        <v>903</v>
      </c>
      <c r="Q28" s="38">
        <v>966</v>
      </c>
      <c r="R28" s="125">
        <v>28.588000000000001</v>
      </c>
      <c r="S28" s="38">
        <v>930</v>
      </c>
      <c r="T28" s="38">
        <v>994</v>
      </c>
      <c r="U28" s="125">
        <v>28.588000000000001</v>
      </c>
      <c r="V28" s="38">
        <v>957</v>
      </c>
      <c r="W28" s="38">
        <v>1022</v>
      </c>
      <c r="X28" s="125">
        <v>28.588000000000001</v>
      </c>
      <c r="Y28" s="38">
        <v>985</v>
      </c>
      <c r="Z28" s="38">
        <v>1051</v>
      </c>
      <c r="AA28" s="125">
        <v>28.588000000000001</v>
      </c>
      <c r="AB28" s="38"/>
      <c r="AC28" s="39"/>
      <c r="AD28" s="125">
        <v>28.588000000000001</v>
      </c>
    </row>
    <row r="29" spans="2:30">
      <c r="B29" s="125">
        <v>30.63</v>
      </c>
      <c r="C29" s="126"/>
      <c r="D29" s="38">
        <v>854</v>
      </c>
      <c r="E29" s="38">
        <v>922</v>
      </c>
      <c r="F29" s="125">
        <v>30.63</v>
      </c>
      <c r="G29" s="38">
        <v>882</v>
      </c>
      <c r="H29" s="38">
        <v>952</v>
      </c>
      <c r="I29" s="125">
        <v>30.63</v>
      </c>
      <c r="J29" s="38">
        <v>910</v>
      </c>
      <c r="K29" s="38">
        <v>983</v>
      </c>
      <c r="L29" s="125">
        <v>30.63</v>
      </c>
      <c r="M29" s="38">
        <v>938</v>
      </c>
      <c r="N29" s="38">
        <v>1013</v>
      </c>
      <c r="O29" s="125">
        <v>30.63</v>
      </c>
      <c r="P29" s="38">
        <v>966</v>
      </c>
      <c r="Q29" s="38">
        <v>1044</v>
      </c>
      <c r="R29" s="125">
        <v>30.63</v>
      </c>
      <c r="S29" s="38">
        <v>994</v>
      </c>
      <c r="T29" s="38">
        <v>1074</v>
      </c>
      <c r="U29" s="125">
        <v>30.63</v>
      </c>
      <c r="V29" s="38">
        <v>1022</v>
      </c>
      <c r="W29" s="38">
        <v>1104</v>
      </c>
      <c r="X29" s="125">
        <v>30.63</v>
      </c>
      <c r="Y29" s="38">
        <v>1051</v>
      </c>
      <c r="Z29" s="38">
        <v>1135</v>
      </c>
      <c r="AA29" s="125">
        <v>30.63</v>
      </c>
      <c r="AB29" s="38"/>
      <c r="AC29" s="39">
        <v>527000</v>
      </c>
      <c r="AD29" s="125">
        <v>30.63</v>
      </c>
    </row>
    <row r="30" spans="2:30">
      <c r="B30" s="125"/>
      <c r="C30" s="126"/>
      <c r="D30" s="38"/>
      <c r="E30" s="38"/>
      <c r="F30" s="125"/>
      <c r="G30" s="38"/>
      <c r="H30" s="38"/>
      <c r="I30" s="125"/>
      <c r="J30" s="38"/>
      <c r="K30" s="38"/>
      <c r="L30" s="125"/>
      <c r="M30" s="38"/>
      <c r="N30" s="38"/>
      <c r="O30" s="125"/>
      <c r="P30" s="38"/>
      <c r="Q30" s="38"/>
      <c r="R30" s="125"/>
      <c r="S30" s="38"/>
      <c r="T30" s="38"/>
      <c r="U30" s="125"/>
      <c r="V30" s="38"/>
      <c r="W30" s="38"/>
      <c r="X30" s="125"/>
      <c r="Y30" s="38"/>
      <c r="Z30" s="38"/>
      <c r="AA30" s="125"/>
      <c r="AB30" s="38"/>
      <c r="AC30" s="39"/>
      <c r="AD30" s="125"/>
    </row>
    <row r="31" spans="2:30">
      <c r="B31" s="125">
        <v>32.671999999999997</v>
      </c>
      <c r="C31" s="126"/>
      <c r="D31" s="38">
        <v>922</v>
      </c>
      <c r="E31" s="38">
        <v>1318</v>
      </c>
      <c r="F31" s="125">
        <v>32.671999999999997</v>
      </c>
      <c r="G31" s="38">
        <v>952</v>
      </c>
      <c r="H31" s="38">
        <v>1342</v>
      </c>
      <c r="I31" s="125">
        <v>32.671999999999997</v>
      </c>
      <c r="J31" s="38">
        <v>983</v>
      </c>
      <c r="K31" s="38">
        <v>1367</v>
      </c>
      <c r="L31" s="125">
        <v>32.671999999999997</v>
      </c>
      <c r="M31" s="38">
        <v>1013</v>
      </c>
      <c r="N31" s="38">
        <v>1391</v>
      </c>
      <c r="O31" s="125">
        <v>32.671999999999997</v>
      </c>
      <c r="P31" s="38">
        <v>1044</v>
      </c>
      <c r="Q31" s="38">
        <v>1416</v>
      </c>
      <c r="R31" s="125">
        <v>32.671999999999997</v>
      </c>
      <c r="S31" s="38">
        <v>1074</v>
      </c>
      <c r="T31" s="38">
        <v>1440</v>
      </c>
      <c r="U31" s="125">
        <v>32.671999999999997</v>
      </c>
      <c r="V31" s="38">
        <v>1104</v>
      </c>
      <c r="W31" s="38">
        <v>1464</v>
      </c>
      <c r="X31" s="125">
        <v>32.671999999999997</v>
      </c>
      <c r="Y31" s="38">
        <v>1135</v>
      </c>
      <c r="Z31" s="38">
        <v>1489</v>
      </c>
      <c r="AA31" s="125">
        <v>32.671999999999997</v>
      </c>
      <c r="AB31" s="38"/>
      <c r="AC31" s="39"/>
      <c r="AD31" s="125">
        <v>32.671999999999997</v>
      </c>
    </row>
    <row r="32" spans="2:30">
      <c r="B32" s="125">
        <v>35.734999999999999</v>
      </c>
      <c r="C32" s="126"/>
      <c r="D32" s="38">
        <v>1318</v>
      </c>
      <c r="E32" s="38">
        <v>1521</v>
      </c>
      <c r="F32" s="125">
        <v>35.734999999999999</v>
      </c>
      <c r="G32" s="38">
        <v>1342</v>
      </c>
      <c r="H32" s="38">
        <v>1526</v>
      </c>
      <c r="I32" s="125">
        <v>35.734999999999999</v>
      </c>
      <c r="J32" s="38">
        <v>1367</v>
      </c>
      <c r="K32" s="38">
        <v>1526</v>
      </c>
      <c r="L32" s="125">
        <v>35.734999999999999</v>
      </c>
      <c r="M32" s="38">
        <v>1391</v>
      </c>
      <c r="N32" s="38">
        <v>1538</v>
      </c>
      <c r="O32" s="125">
        <v>35.734999999999999</v>
      </c>
      <c r="P32" s="38">
        <v>1416</v>
      </c>
      <c r="Q32" s="38">
        <v>1555</v>
      </c>
      <c r="R32" s="125">
        <v>35.734999999999999</v>
      </c>
      <c r="S32" s="38">
        <v>1440</v>
      </c>
      <c r="T32" s="38">
        <v>1555</v>
      </c>
      <c r="U32" s="125">
        <v>35.734999999999999</v>
      </c>
      <c r="V32" s="38">
        <v>1464</v>
      </c>
      <c r="W32" s="38">
        <v>1555</v>
      </c>
      <c r="X32" s="125">
        <v>35.734999999999999</v>
      </c>
      <c r="Y32" s="38">
        <v>1489</v>
      </c>
      <c r="Z32" s="38">
        <v>1583</v>
      </c>
      <c r="AA32" s="125">
        <v>35.734999999999999</v>
      </c>
      <c r="AB32" s="38"/>
      <c r="AC32" s="39"/>
      <c r="AD32" s="125">
        <v>35.734999999999999</v>
      </c>
    </row>
    <row r="33" spans="2:30">
      <c r="B33" s="125">
        <v>38.798000000000002</v>
      </c>
      <c r="C33" s="126"/>
      <c r="D33" s="38">
        <v>1521</v>
      </c>
      <c r="E33" s="38">
        <v>2621</v>
      </c>
      <c r="F33" s="125">
        <v>38.798000000000002</v>
      </c>
      <c r="G33" s="38">
        <v>1526</v>
      </c>
      <c r="H33" s="38">
        <v>2645</v>
      </c>
      <c r="I33" s="125">
        <v>38.798000000000002</v>
      </c>
      <c r="J33" s="38">
        <v>1526</v>
      </c>
      <c r="K33" s="38">
        <v>2669</v>
      </c>
      <c r="L33" s="125">
        <v>38.798000000000002</v>
      </c>
      <c r="M33" s="38">
        <v>1538</v>
      </c>
      <c r="N33" s="38">
        <v>2693</v>
      </c>
      <c r="O33" s="125">
        <v>38.798000000000002</v>
      </c>
      <c r="P33" s="38">
        <v>1555</v>
      </c>
      <c r="Q33" s="38">
        <v>2716</v>
      </c>
      <c r="R33" s="125">
        <v>38.798000000000002</v>
      </c>
      <c r="S33" s="38">
        <v>1555</v>
      </c>
      <c r="T33" s="38">
        <v>2740</v>
      </c>
      <c r="U33" s="125">
        <v>38.798000000000002</v>
      </c>
      <c r="V33" s="38">
        <v>1555</v>
      </c>
      <c r="W33" s="38">
        <v>2764</v>
      </c>
      <c r="X33" s="125">
        <v>38.798000000000002</v>
      </c>
      <c r="Y33" s="38">
        <v>1583</v>
      </c>
      <c r="Z33" s="38">
        <v>2788</v>
      </c>
      <c r="AA33" s="125">
        <v>38.798000000000002</v>
      </c>
      <c r="AB33" s="38"/>
      <c r="AC33" s="39">
        <v>1118000</v>
      </c>
      <c r="AD33" s="125">
        <v>38.798000000000002</v>
      </c>
    </row>
    <row r="34" spans="2:30">
      <c r="B34" s="125"/>
      <c r="C34" s="126"/>
      <c r="D34" s="38"/>
      <c r="E34" s="38"/>
      <c r="F34" s="125"/>
      <c r="G34" s="38"/>
      <c r="H34" s="38"/>
      <c r="I34" s="125"/>
      <c r="J34" s="38"/>
      <c r="K34" s="38"/>
      <c r="L34" s="125"/>
      <c r="M34" s="38"/>
      <c r="N34" s="38"/>
      <c r="O34" s="125"/>
      <c r="P34" s="38"/>
      <c r="Q34" s="38"/>
      <c r="R34" s="125"/>
      <c r="S34" s="38"/>
      <c r="T34" s="38"/>
      <c r="U34" s="125"/>
      <c r="V34" s="38"/>
      <c r="W34" s="38"/>
      <c r="X34" s="125"/>
      <c r="Y34" s="38"/>
      <c r="Z34" s="38"/>
      <c r="AA34" s="125"/>
      <c r="AB34" s="38"/>
      <c r="AC34" s="39"/>
      <c r="AD34" s="125"/>
    </row>
    <row r="35" spans="2:30">
      <c r="B35" s="125">
        <v>41.860999999999997</v>
      </c>
      <c r="C35" s="126"/>
      <c r="D35" s="38">
        <v>2621</v>
      </c>
      <c r="E35" s="38">
        <v>3495</v>
      </c>
      <c r="F35" s="125">
        <v>41.860999999999997</v>
      </c>
      <c r="G35" s="38">
        <v>2645</v>
      </c>
      <c r="H35" s="38">
        <v>3527</v>
      </c>
      <c r="I35" s="125">
        <v>41.860999999999997</v>
      </c>
      <c r="J35" s="38">
        <v>2669</v>
      </c>
      <c r="K35" s="38">
        <v>3559</v>
      </c>
      <c r="L35" s="125">
        <v>41.860999999999997</v>
      </c>
      <c r="M35" s="38">
        <v>2693</v>
      </c>
      <c r="N35" s="38">
        <v>3590</v>
      </c>
      <c r="O35" s="125">
        <v>41.860999999999997</v>
      </c>
      <c r="P35" s="38">
        <v>2716</v>
      </c>
      <c r="Q35" s="38">
        <v>3622</v>
      </c>
      <c r="R35" s="125">
        <v>41.860999999999997</v>
      </c>
      <c r="S35" s="38">
        <v>2740</v>
      </c>
      <c r="T35" s="38">
        <v>3654</v>
      </c>
      <c r="U35" s="125">
        <v>41.860999999999997</v>
      </c>
      <c r="V35" s="38">
        <v>2764</v>
      </c>
      <c r="W35" s="38">
        <v>3685</v>
      </c>
      <c r="X35" s="125">
        <v>41.860999999999997</v>
      </c>
      <c r="Y35" s="38">
        <v>2788</v>
      </c>
      <c r="Z35" s="38">
        <v>3717</v>
      </c>
      <c r="AA35" s="125">
        <v>41.860999999999997</v>
      </c>
      <c r="AB35" s="38"/>
      <c r="AC35" s="39"/>
      <c r="AD35" s="125">
        <v>41.860999999999997</v>
      </c>
    </row>
    <row r="36" spans="2:30">
      <c r="B36" s="125"/>
      <c r="C36" s="126"/>
      <c r="D36" s="38"/>
      <c r="E36" s="38"/>
      <c r="F36" s="125"/>
      <c r="G36" s="38"/>
      <c r="H36" s="38"/>
      <c r="I36" s="125"/>
      <c r="J36" s="38"/>
      <c r="K36" s="38"/>
      <c r="L36" s="125"/>
      <c r="M36" s="38"/>
      <c r="N36" s="38"/>
      <c r="O36" s="125"/>
      <c r="P36" s="38"/>
      <c r="Q36" s="38"/>
      <c r="R36" s="125"/>
      <c r="S36" s="38"/>
      <c r="T36" s="38"/>
      <c r="U36" s="125"/>
      <c r="V36" s="38"/>
      <c r="W36" s="38"/>
      <c r="X36" s="125"/>
      <c r="Y36" s="38"/>
      <c r="Z36" s="38"/>
      <c r="AA36" s="125"/>
      <c r="AB36" s="38"/>
      <c r="AC36" s="39"/>
      <c r="AD36" s="125"/>
    </row>
    <row r="37" spans="2:30" ht="13.75" thickBot="1">
      <c r="B37" s="128">
        <v>45.945</v>
      </c>
      <c r="C37" s="129"/>
      <c r="D37" s="130">
        <v>3495</v>
      </c>
      <c r="E37" s="131" t="s">
        <v>107</v>
      </c>
      <c r="F37" s="128">
        <v>45.945</v>
      </c>
      <c r="G37" s="130">
        <v>3527</v>
      </c>
      <c r="H37" s="131" t="s">
        <v>107</v>
      </c>
      <c r="I37" s="128">
        <v>45.945</v>
      </c>
      <c r="J37" s="130">
        <v>3559</v>
      </c>
      <c r="K37" s="131" t="s">
        <v>107</v>
      </c>
      <c r="L37" s="128">
        <v>45.945</v>
      </c>
      <c r="M37" s="130">
        <v>3590</v>
      </c>
      <c r="N37" s="131" t="s">
        <v>107</v>
      </c>
      <c r="O37" s="128">
        <v>45.945</v>
      </c>
      <c r="P37" s="130">
        <v>3622</v>
      </c>
      <c r="Q37" s="131" t="s">
        <v>107</v>
      </c>
      <c r="R37" s="128">
        <v>45.945</v>
      </c>
      <c r="S37" s="130">
        <v>3654</v>
      </c>
      <c r="T37" s="131" t="s">
        <v>107</v>
      </c>
      <c r="U37" s="128">
        <v>45.945</v>
      </c>
      <c r="V37" s="130">
        <v>3685</v>
      </c>
      <c r="W37" s="131" t="s">
        <v>107</v>
      </c>
      <c r="X37" s="128">
        <v>45.945</v>
      </c>
      <c r="Y37" s="130">
        <v>3717</v>
      </c>
      <c r="Z37" s="131" t="s">
        <v>107</v>
      </c>
      <c r="AA37" s="128">
        <v>45.945</v>
      </c>
      <c r="AB37" s="130">
        <v>1118</v>
      </c>
      <c r="AC37" s="132" t="s">
        <v>107</v>
      </c>
      <c r="AD37" s="128">
        <v>45.945</v>
      </c>
    </row>
    <row r="38" spans="2:30">
      <c r="B38" s="232" t="s">
        <v>68</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133"/>
    </row>
    <row r="39" spans="2:30">
      <c r="B39" s="233" t="s">
        <v>69</v>
      </c>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row>
    <row r="40" spans="2:30">
      <c r="B40" s="233" t="s">
        <v>108</v>
      </c>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row>
    <row r="41" spans="2:30">
      <c r="B41" s="233" t="s">
        <v>109</v>
      </c>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row>
    <row r="42" spans="2:30">
      <c r="B42" s="233" t="s">
        <v>110</v>
      </c>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row>
    <row r="43" spans="2:30">
      <c r="B43" s="233" t="s">
        <v>111</v>
      </c>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row>
    <row r="44" spans="2:30" ht="18.45">
      <c r="B44" s="233" t="s">
        <v>112</v>
      </c>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51"/>
    </row>
    <row r="45" spans="2:30">
      <c r="B45" s="233" t="s">
        <v>113</v>
      </c>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row>
    <row r="46" spans="2:30">
      <c r="B46" s="233" t="s">
        <v>114</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row>
    <row r="47" spans="2:30">
      <c r="B47" s="235" t="s">
        <v>115</v>
      </c>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row>
    <row r="48" spans="2:30" ht="13.5" customHeight="1">
      <c r="B48" s="235" t="s">
        <v>116</v>
      </c>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row>
    <row r="49" spans="2:29">
      <c r="B49" s="233" t="s">
        <v>117</v>
      </c>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134"/>
    </row>
    <row r="50" spans="2:29" ht="18" customHeight="1">
      <c r="B50" s="233" t="s">
        <v>118</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row>
    <row r="51" spans="2:29">
      <c r="B51" s="233" t="s">
        <v>119</v>
      </c>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row>
    <row r="52" spans="2:29">
      <c r="B52" s="226" t="s">
        <v>120</v>
      </c>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row>
    <row r="53" spans="2:29">
      <c r="B53" s="233" t="s">
        <v>121</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row>
    <row r="54" spans="2:29">
      <c r="B54" s="233" t="s">
        <v>122</v>
      </c>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row>
    <row r="55" spans="2:29">
      <c r="B55" s="233" t="s">
        <v>123</v>
      </c>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row>
    <row r="56" spans="2:29" ht="13.5" customHeight="1">
      <c r="B56" s="233" t="s">
        <v>117</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row>
    <row r="57" spans="2:29">
      <c r="B57" s="233" t="s">
        <v>124</v>
      </c>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row>
    <row r="58" spans="2:29">
      <c r="B58" s="233" t="s">
        <v>125</v>
      </c>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row>
    <row r="59" spans="2:29">
      <c r="B59" s="226" t="s">
        <v>126</v>
      </c>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row>
    <row r="60" spans="2:29">
      <c r="B60" s="233" t="s">
        <v>127</v>
      </c>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row>
    <row r="61" spans="2:29">
      <c r="B61" s="233" t="s">
        <v>128</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row>
  </sheetData>
  <sheetProtection selectLockedCells="1" selectUnlockedCells="1"/>
  <mergeCells count="30">
    <mergeCell ref="B61:AC61"/>
    <mergeCell ref="B50:AC50"/>
    <mergeCell ref="B51:AC51"/>
    <mergeCell ref="B52:AC52"/>
    <mergeCell ref="B53:AC53"/>
    <mergeCell ref="B54:AC54"/>
    <mergeCell ref="B55:AC55"/>
    <mergeCell ref="B56:AC56"/>
    <mergeCell ref="B57:AC57"/>
    <mergeCell ref="B58:AC58"/>
    <mergeCell ref="B59:AC59"/>
    <mergeCell ref="B60:AC60"/>
    <mergeCell ref="B49:AB49"/>
    <mergeCell ref="B38:AB38"/>
    <mergeCell ref="B39:AC39"/>
    <mergeCell ref="B40:AC40"/>
    <mergeCell ref="B41:AC41"/>
    <mergeCell ref="B42:AC42"/>
    <mergeCell ref="B43:AC43"/>
    <mergeCell ref="B44:AC44"/>
    <mergeCell ref="B45:AC45"/>
    <mergeCell ref="B46:AC46"/>
    <mergeCell ref="B47:AC47"/>
    <mergeCell ref="B48:AC48"/>
    <mergeCell ref="B8:C8"/>
    <mergeCell ref="B1:AC1"/>
    <mergeCell ref="B2:AC2"/>
    <mergeCell ref="B3:C7"/>
    <mergeCell ref="D6:Z6"/>
    <mergeCell ref="AB6:AC6"/>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06-CEA1-4F4A-9102-6E6C82CA4192}">
  <sheetPr>
    <tabColor theme="7" tint="0.79998168889431442"/>
    <pageSetUpPr autoPageBreaks="0" fitToPage="1"/>
  </sheetPr>
  <dimension ref="A1:J62"/>
  <sheetViews>
    <sheetView showFormulas="1" zoomScale="90" zoomScaleNormal="90" workbookViewId="0">
      <pane xSplit="4" ySplit="5" topLeftCell="E10" activePane="bottomRight" state="frozen"/>
      <selection pane="topRight" activeCell="E1" sqref="E1"/>
      <selection pane="bottomLeft" activeCell="A7" sqref="A7"/>
      <selection pane="bottomRight" activeCell="E35" sqref="E35"/>
    </sheetView>
  </sheetViews>
  <sheetFormatPr defaultColWidth="8.78515625" defaultRowHeight="18" outlineLevelRow="1" outlineLevelCol="1"/>
  <cols>
    <col min="1" max="1" width="11.0703125" style="225" bestFit="1" customWidth="1"/>
    <col min="2" max="2" width="16.7109375" style="225" customWidth="1"/>
    <col min="3" max="4" width="15.0703125" style="225" hidden="1" customWidth="1" outlineLevel="1"/>
    <col min="5" max="5" width="11.7109375" style="139" customWidth="1" collapsed="1"/>
    <col min="6" max="9" width="11.7109375" style="139" customWidth="1"/>
    <col min="10" max="10" width="13.42578125" style="139" customWidth="1"/>
    <col min="11" max="11" width="10.2109375" style="139" bestFit="1" customWidth="1"/>
    <col min="12" max="16384" width="8.78515625" style="139"/>
  </cols>
  <sheetData>
    <row r="1" spans="1:10">
      <c r="A1" s="147" t="s">
        <v>132</v>
      </c>
      <c r="B1" s="148"/>
      <c r="C1" s="149"/>
      <c r="D1" s="149"/>
      <c r="E1" s="149">
        <v>1</v>
      </c>
      <c r="F1" s="149">
        <v>2</v>
      </c>
      <c r="G1" s="149">
        <v>3</v>
      </c>
      <c r="H1" s="149">
        <v>4</v>
      </c>
      <c r="I1" s="149">
        <v>5</v>
      </c>
      <c r="J1" s="150"/>
    </row>
    <row r="2" spans="1:10">
      <c r="A2" s="151" t="s">
        <v>129</v>
      </c>
      <c r="B2" s="135" t="s">
        <v>131</v>
      </c>
      <c r="C2" s="152"/>
      <c r="D2" s="152"/>
      <c r="E2" s="153"/>
      <c r="F2" s="153"/>
      <c r="G2" s="153"/>
      <c r="H2" s="153"/>
      <c r="I2" s="153"/>
      <c r="J2" s="154"/>
    </row>
    <row r="3" spans="1:10">
      <c r="A3" s="155"/>
      <c r="B3" s="156" t="s">
        <v>194</v>
      </c>
      <c r="C3" s="157"/>
      <c r="D3" s="157"/>
      <c r="E3" s="158"/>
      <c r="F3" s="158"/>
      <c r="G3" s="158"/>
      <c r="H3" s="158"/>
      <c r="I3" s="158"/>
      <c r="J3" s="159"/>
    </row>
    <row r="4" spans="1:10">
      <c r="A4" s="155"/>
      <c r="B4" s="156" t="s">
        <v>137</v>
      </c>
      <c r="C4" s="157"/>
      <c r="D4" s="157"/>
      <c r="E4" s="158"/>
      <c r="F4" s="158"/>
      <c r="G4" s="158"/>
      <c r="H4" s="158"/>
      <c r="I4" s="158"/>
      <c r="J4" s="159"/>
    </row>
    <row r="5" spans="1:10" ht="18.45" thickBot="1">
      <c r="A5" s="160"/>
      <c r="B5" s="161" t="s">
        <v>138</v>
      </c>
      <c r="C5" s="162"/>
      <c r="D5" s="162"/>
      <c r="E5" s="163"/>
      <c r="F5" s="163"/>
      <c r="G5" s="163"/>
      <c r="H5" s="163"/>
      <c r="I5" s="163"/>
      <c r="J5" s="164"/>
    </row>
    <row r="6" spans="1:10">
      <c r="A6" s="165" t="s">
        <v>139</v>
      </c>
      <c r="B6" s="166" t="s">
        <v>140</v>
      </c>
      <c r="C6" s="167"/>
      <c r="D6" s="167"/>
      <c r="E6" s="168"/>
      <c r="F6" s="168"/>
      <c r="G6" s="168"/>
      <c r="H6" s="168"/>
      <c r="I6" s="168"/>
      <c r="J6" s="169"/>
    </row>
    <row r="7" spans="1:10">
      <c r="A7" s="155"/>
      <c r="B7" s="135" t="s">
        <v>141</v>
      </c>
      <c r="C7" s="152"/>
      <c r="D7" s="152"/>
      <c r="E7" s="144"/>
      <c r="F7" s="144"/>
      <c r="G7" s="144"/>
      <c r="H7" s="144"/>
      <c r="I7" s="144"/>
      <c r="J7" s="154"/>
    </row>
    <row r="8" spans="1:10">
      <c r="A8" s="155"/>
      <c r="B8" s="135" t="s">
        <v>142</v>
      </c>
      <c r="C8" s="152"/>
      <c r="D8" s="152"/>
      <c r="E8" s="144"/>
      <c r="F8" s="144"/>
      <c r="G8" s="144"/>
      <c r="H8" s="144"/>
      <c r="I8" s="144"/>
      <c r="J8" s="154"/>
    </row>
    <row r="9" spans="1:10">
      <c r="A9" s="155"/>
      <c r="B9" s="135" t="s">
        <v>143</v>
      </c>
      <c r="C9" s="152"/>
      <c r="D9" s="152"/>
      <c r="E9" s="144"/>
      <c r="F9" s="144"/>
      <c r="G9" s="144"/>
      <c r="H9" s="144"/>
      <c r="I9" s="144"/>
      <c r="J9" s="154"/>
    </row>
    <row r="10" spans="1:10" ht="18.45" thickBot="1">
      <c r="A10" s="160"/>
      <c r="B10" s="161"/>
      <c r="C10" s="162"/>
      <c r="D10" s="162"/>
      <c r="E10" s="170"/>
      <c r="F10" s="170"/>
      <c r="G10" s="170"/>
      <c r="H10" s="170"/>
      <c r="I10" s="170"/>
      <c r="J10" s="164"/>
    </row>
    <row r="11" spans="1:10">
      <c r="A11" s="165" t="s">
        <v>144</v>
      </c>
      <c r="B11" s="166" t="s">
        <v>145</v>
      </c>
      <c r="C11" s="167"/>
      <c r="D11" s="167"/>
      <c r="E11" s="168"/>
      <c r="F11" s="168"/>
      <c r="G11" s="168"/>
      <c r="H11" s="168"/>
      <c r="I11" s="168"/>
      <c r="J11" s="169"/>
    </row>
    <row r="12" spans="1:10">
      <c r="A12" s="155"/>
      <c r="B12" s="135" t="s">
        <v>146</v>
      </c>
      <c r="C12" s="152"/>
      <c r="D12" s="152"/>
      <c r="E12" s="144"/>
      <c r="F12" s="144"/>
      <c r="G12" s="144"/>
      <c r="H12" s="144"/>
      <c r="I12" s="144"/>
      <c r="J12" s="154"/>
    </row>
    <row r="13" spans="1:10">
      <c r="A13" s="155"/>
      <c r="B13" s="135" t="s">
        <v>147</v>
      </c>
      <c r="C13" s="152"/>
      <c r="D13" s="152"/>
      <c r="E13" s="144"/>
      <c r="F13" s="144"/>
      <c r="G13" s="144"/>
      <c r="H13" s="144"/>
      <c r="I13" s="144"/>
      <c r="J13" s="154"/>
    </row>
    <row r="14" spans="1:10">
      <c r="A14" s="155"/>
      <c r="B14" s="135" t="s">
        <v>197</v>
      </c>
      <c r="C14" s="152"/>
      <c r="D14" s="152"/>
      <c r="E14" s="144"/>
      <c r="F14" s="144"/>
      <c r="G14" s="144"/>
      <c r="H14" s="144"/>
      <c r="I14" s="144"/>
      <c r="J14" s="154"/>
    </row>
    <row r="15" spans="1:10">
      <c r="A15" s="155"/>
      <c r="B15" s="135" t="s">
        <v>149</v>
      </c>
      <c r="C15" s="152"/>
      <c r="D15" s="152"/>
      <c r="E15" s="144"/>
      <c r="F15" s="144"/>
      <c r="G15" s="144"/>
      <c r="H15" s="144"/>
      <c r="I15" s="144"/>
      <c r="J15" s="154"/>
    </row>
    <row r="16" spans="1:10">
      <c r="A16" s="155"/>
      <c r="B16" s="156" t="s">
        <v>150</v>
      </c>
      <c r="C16" s="157"/>
      <c r="D16" s="157"/>
      <c r="E16" s="171"/>
      <c r="F16" s="171"/>
      <c r="G16" s="171"/>
      <c r="H16" s="171"/>
      <c r="I16" s="171"/>
      <c r="J16" s="159"/>
    </row>
    <row r="17" spans="1:10" ht="18.45" thickBot="1">
      <c r="A17" s="160"/>
      <c r="B17" s="161"/>
      <c r="C17" s="162"/>
      <c r="D17" s="162"/>
      <c r="E17" s="170"/>
      <c r="F17" s="170"/>
      <c r="G17" s="170"/>
      <c r="H17" s="170"/>
      <c r="I17" s="170"/>
      <c r="J17" s="164"/>
    </row>
    <row r="18" spans="1:10">
      <c r="A18" s="165" t="s">
        <v>151</v>
      </c>
      <c r="B18" s="166" t="s">
        <v>152</v>
      </c>
      <c r="C18" s="167"/>
      <c r="D18" s="167"/>
      <c r="E18" s="172"/>
      <c r="F18" s="172"/>
      <c r="G18" s="172"/>
      <c r="H18" s="172"/>
      <c r="I18" s="172"/>
      <c r="J18" s="173"/>
    </row>
    <row r="19" spans="1:10">
      <c r="A19" s="155"/>
      <c r="B19" s="135" t="s">
        <v>153</v>
      </c>
      <c r="C19" s="167"/>
      <c r="D19" s="167"/>
      <c r="E19" s="174"/>
      <c r="F19" s="174"/>
      <c r="G19" s="174"/>
      <c r="H19" s="174"/>
      <c r="I19" s="174"/>
      <c r="J19" s="175"/>
    </row>
    <row r="20" spans="1:10">
      <c r="A20" s="155"/>
      <c r="B20" s="176" t="s">
        <v>198</v>
      </c>
      <c r="C20" s="152"/>
      <c r="D20" s="167"/>
      <c r="E20" s="177"/>
      <c r="F20" s="177"/>
      <c r="G20" s="177"/>
      <c r="H20" s="177"/>
      <c r="I20" s="177"/>
      <c r="J20" s="178"/>
    </row>
    <row r="21" spans="1:10" ht="18.45" thickBot="1">
      <c r="A21" s="160"/>
      <c r="B21" s="161" t="s">
        <v>199</v>
      </c>
      <c r="C21" s="152"/>
      <c r="D21" s="167"/>
      <c r="E21" s="179"/>
      <c r="F21" s="179"/>
      <c r="G21" s="179"/>
      <c r="H21" s="179"/>
      <c r="I21" s="179"/>
      <c r="J21" s="180"/>
    </row>
    <row r="22" spans="1:10">
      <c r="A22" s="155" t="s">
        <v>154</v>
      </c>
      <c r="B22" s="166" t="s">
        <v>200</v>
      </c>
      <c r="C22" s="152"/>
      <c r="D22" s="167"/>
      <c r="E22" s="172"/>
      <c r="F22" s="172"/>
      <c r="G22" s="172"/>
      <c r="H22" s="172"/>
      <c r="I22" s="172"/>
      <c r="J22" s="173"/>
    </row>
    <row r="23" spans="1:10">
      <c r="A23" s="155"/>
      <c r="B23" s="166" t="s">
        <v>201</v>
      </c>
      <c r="C23" s="152"/>
      <c r="D23" s="167"/>
      <c r="E23" s="174"/>
      <c r="F23" s="172"/>
      <c r="G23" s="172"/>
      <c r="H23" s="172"/>
      <c r="I23" s="172"/>
      <c r="J23" s="173"/>
    </row>
    <row r="24" spans="1:10">
      <c r="A24" s="155"/>
      <c r="B24" s="166" t="s">
        <v>202</v>
      </c>
      <c r="C24" s="152"/>
      <c r="D24" s="167"/>
      <c r="E24" s="174"/>
      <c r="F24" s="174"/>
      <c r="G24" s="174"/>
      <c r="H24" s="174"/>
      <c r="I24" s="174"/>
      <c r="J24" s="175"/>
    </row>
    <row r="25" spans="1:10">
      <c r="A25" s="155"/>
      <c r="B25" s="166" t="s">
        <v>203</v>
      </c>
      <c r="C25" s="152"/>
      <c r="D25" s="167"/>
      <c r="E25" s="174"/>
      <c r="F25" s="174"/>
      <c r="G25" s="174"/>
      <c r="H25" s="174"/>
      <c r="I25" s="174"/>
      <c r="J25" s="175"/>
    </row>
    <row r="26" spans="1:10">
      <c r="A26" s="155"/>
      <c r="B26" s="166" t="s">
        <v>204</v>
      </c>
      <c r="C26" s="152"/>
      <c r="D26" s="167"/>
      <c r="E26" s="174"/>
      <c r="F26" s="174"/>
      <c r="G26" s="174"/>
      <c r="H26" s="174"/>
      <c r="I26" s="174"/>
      <c r="J26" s="175"/>
    </row>
    <row r="27" spans="1:10">
      <c r="A27" s="155"/>
      <c r="B27" s="166" t="s">
        <v>205</v>
      </c>
      <c r="C27" s="152"/>
      <c r="D27" s="167"/>
      <c r="E27" s="181"/>
      <c r="F27" s="174"/>
      <c r="G27" s="174"/>
      <c r="H27" s="174"/>
      <c r="I27" s="174"/>
      <c r="J27" s="175"/>
    </row>
    <row r="28" spans="1:10" ht="19.2" customHeight="1">
      <c r="A28" s="155"/>
      <c r="B28" s="166" t="s">
        <v>206</v>
      </c>
      <c r="C28" s="152"/>
      <c r="D28" s="167"/>
      <c r="E28" s="181"/>
      <c r="F28" s="181"/>
      <c r="G28" s="181"/>
      <c r="H28" s="181"/>
      <c r="I28" s="181"/>
      <c r="J28" s="182"/>
    </row>
    <row r="29" spans="1:10" ht="19.2" customHeight="1">
      <c r="A29" s="155"/>
      <c r="B29" s="166" t="s">
        <v>207</v>
      </c>
      <c r="C29" s="152"/>
      <c r="D29" s="167"/>
      <c r="E29" s="181"/>
      <c r="F29" s="181"/>
      <c r="G29" s="181"/>
      <c r="H29" s="181"/>
      <c r="I29" s="181"/>
      <c r="J29" s="182"/>
    </row>
    <row r="30" spans="1:10" ht="19.2" customHeight="1">
      <c r="A30" s="183"/>
      <c r="B30" s="166" t="s">
        <v>208</v>
      </c>
      <c r="C30" s="152"/>
      <c r="D30" s="167"/>
      <c r="E30" s="174"/>
      <c r="F30" s="174"/>
      <c r="G30" s="174"/>
      <c r="H30" s="174"/>
      <c r="I30" s="174"/>
      <c r="J30" s="175"/>
    </row>
    <row r="31" spans="1:10" ht="19.2" customHeight="1" thickBot="1">
      <c r="A31" s="184"/>
      <c r="B31" s="161" t="s">
        <v>208</v>
      </c>
      <c r="C31" s="162"/>
      <c r="D31" s="162"/>
      <c r="E31" s="185"/>
      <c r="F31" s="185"/>
      <c r="G31" s="185"/>
      <c r="H31" s="185"/>
      <c r="I31" s="185"/>
      <c r="J31" s="180"/>
    </row>
    <row r="32" spans="1:10" ht="19.2" customHeight="1" thickBot="1">
      <c r="A32" s="186" t="s">
        <v>155</v>
      </c>
      <c r="B32" s="187"/>
      <c r="C32" s="188"/>
      <c r="D32" s="188"/>
      <c r="E32" s="189"/>
      <c r="F32" s="189"/>
      <c r="G32" s="189"/>
      <c r="H32" s="189"/>
      <c r="I32" s="189"/>
      <c r="J32" s="190"/>
    </row>
    <row r="33" spans="1:10" ht="19.2" hidden="1" customHeight="1" outlineLevel="1" thickBot="1">
      <c r="A33" s="184"/>
      <c r="B33" s="161" t="s">
        <v>156</v>
      </c>
      <c r="C33" s="191"/>
      <c r="D33" s="191"/>
      <c r="E33" s="192"/>
      <c r="F33" s="192"/>
      <c r="G33" s="192"/>
      <c r="H33" s="192"/>
      <c r="I33" s="192"/>
      <c r="J33" s="193"/>
    </row>
    <row r="34" spans="1:10" ht="19.2" hidden="1" customHeight="1" outlineLevel="1" thickBot="1">
      <c r="A34" s="184"/>
      <c r="B34" s="161" t="s">
        <v>157</v>
      </c>
      <c r="C34" s="162"/>
      <c r="D34" s="162"/>
      <c r="E34" s="194"/>
      <c r="F34" s="194"/>
      <c r="G34" s="194"/>
      <c r="H34" s="194"/>
      <c r="I34" s="194"/>
      <c r="J34" s="180"/>
    </row>
    <row r="35" spans="1:10" collapsed="1">
      <c r="A35" s="155" t="s">
        <v>158</v>
      </c>
      <c r="B35" s="166" t="s">
        <v>159</v>
      </c>
      <c r="C35" s="167"/>
      <c r="D35" s="167"/>
      <c r="E35" s="195"/>
      <c r="F35" s="195"/>
      <c r="G35" s="195"/>
      <c r="H35" s="195"/>
      <c r="I35" s="195"/>
      <c r="J35" s="173"/>
    </row>
    <row r="36" spans="1:10">
      <c r="A36" s="155"/>
      <c r="B36" s="135" t="s">
        <v>160</v>
      </c>
      <c r="C36" s="167"/>
      <c r="D36" s="167"/>
      <c r="E36" s="195"/>
      <c r="F36" s="195"/>
      <c r="G36" s="195"/>
      <c r="H36" s="195"/>
      <c r="I36" s="195"/>
      <c r="J36" s="175"/>
    </row>
    <row r="37" spans="1:10">
      <c r="A37" s="155"/>
      <c r="B37" s="135" t="s">
        <v>161</v>
      </c>
      <c r="C37" s="167"/>
      <c r="D37" s="167"/>
      <c r="E37" s="195"/>
      <c r="F37" s="195"/>
      <c r="G37" s="195"/>
      <c r="H37" s="195"/>
      <c r="I37" s="195"/>
      <c r="J37" s="175"/>
    </row>
    <row r="38" spans="1:10">
      <c r="A38" s="155"/>
      <c r="B38" s="135" t="s">
        <v>162</v>
      </c>
      <c r="C38" s="167"/>
      <c r="D38" s="167"/>
      <c r="E38" s="195"/>
      <c r="F38" s="195"/>
      <c r="G38" s="195"/>
      <c r="H38" s="195"/>
      <c r="I38" s="195"/>
      <c r="J38" s="175"/>
    </row>
    <row r="39" spans="1:10" ht="18.45" thickBot="1">
      <c r="A39" s="160"/>
      <c r="B39" s="161" t="s">
        <v>163</v>
      </c>
      <c r="C39" s="162"/>
      <c r="D39" s="162"/>
      <c r="E39" s="179"/>
      <c r="F39" s="179"/>
      <c r="G39" s="179"/>
      <c r="H39" s="179"/>
      <c r="I39" s="179"/>
      <c r="J39" s="180"/>
    </row>
    <row r="40" spans="1:10">
      <c r="A40" s="196" t="s">
        <v>164</v>
      </c>
      <c r="B40" s="136"/>
      <c r="C40" s="197"/>
      <c r="D40" s="197"/>
      <c r="E40" s="198"/>
      <c r="F40" s="198"/>
      <c r="G40" s="198"/>
      <c r="H40" s="198"/>
      <c r="I40" s="198"/>
      <c r="J40" s="173"/>
    </row>
    <row r="41" spans="1:10" ht="18.45" thickBot="1">
      <c r="A41" s="199" t="s">
        <v>165</v>
      </c>
      <c r="B41" s="187"/>
      <c r="C41" s="200"/>
      <c r="D41" s="200"/>
      <c r="E41" s="201"/>
      <c r="F41" s="201"/>
      <c r="G41" s="201"/>
      <c r="H41" s="201"/>
      <c r="I41" s="201"/>
      <c r="J41" s="180"/>
    </row>
    <row r="42" spans="1:10">
      <c r="A42" s="165" t="s">
        <v>166</v>
      </c>
      <c r="B42" s="166" t="s">
        <v>167</v>
      </c>
      <c r="C42" s="167"/>
      <c r="D42" s="167"/>
      <c r="E42" s="195"/>
      <c r="F42" s="195"/>
      <c r="G42" s="195"/>
      <c r="H42" s="195"/>
      <c r="I42" s="195"/>
      <c r="J42" s="173"/>
    </row>
    <row r="43" spans="1:10">
      <c r="A43" s="155"/>
      <c r="B43" s="135" t="s">
        <v>168</v>
      </c>
      <c r="C43" s="152"/>
      <c r="D43" s="152"/>
      <c r="E43" s="202"/>
      <c r="F43" s="202"/>
      <c r="G43" s="202"/>
      <c r="H43" s="202"/>
      <c r="I43" s="202"/>
      <c r="J43" s="175"/>
    </row>
    <row r="44" spans="1:10">
      <c r="A44" s="155"/>
      <c r="B44" s="135" t="s">
        <v>169</v>
      </c>
      <c r="C44" s="152"/>
      <c r="D44" s="152"/>
      <c r="E44" s="202"/>
      <c r="F44" s="202"/>
      <c r="G44" s="202"/>
      <c r="H44" s="202"/>
      <c r="I44" s="202"/>
      <c r="J44" s="175"/>
    </row>
    <row r="45" spans="1:10">
      <c r="A45" s="155"/>
      <c r="B45" s="156" t="s">
        <v>170</v>
      </c>
      <c r="C45" s="157"/>
      <c r="D45" s="157"/>
      <c r="E45" s="203"/>
      <c r="F45" s="203"/>
      <c r="G45" s="203"/>
      <c r="H45" s="203"/>
      <c r="I45" s="203"/>
      <c r="J45" s="182"/>
    </row>
    <row r="46" spans="1:10" ht="18.45" thickBot="1">
      <c r="A46" s="199" t="s">
        <v>171</v>
      </c>
      <c r="B46" s="187"/>
      <c r="C46" s="162"/>
      <c r="D46" s="162"/>
      <c r="E46" s="201"/>
      <c r="F46" s="201"/>
      <c r="G46" s="201"/>
      <c r="H46" s="201"/>
      <c r="I46" s="201"/>
      <c r="J46" s="180"/>
    </row>
    <row r="47" spans="1:10" outlineLevel="1">
      <c r="A47" s="155" t="s">
        <v>172</v>
      </c>
      <c r="B47" s="166" t="s">
        <v>173</v>
      </c>
      <c r="C47" s="167"/>
      <c r="D47" s="167"/>
      <c r="E47" s="195"/>
      <c r="F47" s="195"/>
      <c r="G47" s="195"/>
      <c r="H47" s="195"/>
      <c r="I47" s="195"/>
      <c r="J47" s="173"/>
    </row>
    <row r="48" spans="1:10" outlineLevel="1">
      <c r="A48" s="155"/>
      <c r="B48" s="135" t="s">
        <v>174</v>
      </c>
      <c r="C48" s="152"/>
      <c r="D48" s="152"/>
      <c r="E48" s="202"/>
      <c r="F48" s="202"/>
      <c r="G48" s="202"/>
      <c r="H48" s="202"/>
      <c r="I48" s="202"/>
      <c r="J48" s="175"/>
    </row>
    <row r="49" spans="1:10" outlineLevel="1">
      <c r="A49" s="204"/>
      <c r="B49" s="135" t="s">
        <v>175</v>
      </c>
      <c r="C49" s="152"/>
      <c r="D49" s="152"/>
      <c r="E49" s="202"/>
      <c r="F49" s="202"/>
      <c r="G49" s="202"/>
      <c r="H49" s="202"/>
      <c r="I49" s="202"/>
      <c r="J49" s="175"/>
    </row>
    <row r="50" spans="1:10" outlineLevel="1">
      <c r="A50" s="196" t="s">
        <v>176</v>
      </c>
      <c r="B50" s="205"/>
      <c r="C50" s="152"/>
      <c r="D50" s="152"/>
      <c r="E50" s="206"/>
      <c r="F50" s="206"/>
      <c r="G50" s="206"/>
      <c r="H50" s="206"/>
      <c r="I50" s="206"/>
      <c r="J50" s="175"/>
    </row>
    <row r="51" spans="1:10">
      <c r="A51" s="207" t="s">
        <v>177</v>
      </c>
      <c r="B51" s="205"/>
      <c r="C51" s="208"/>
      <c r="D51" s="208"/>
      <c r="E51" s="206"/>
      <c r="F51" s="206"/>
      <c r="G51" s="206"/>
      <c r="H51" s="206"/>
      <c r="I51" s="206"/>
      <c r="J51" s="175"/>
    </row>
    <row r="52" spans="1:10">
      <c r="A52" s="151" t="s">
        <v>178</v>
      </c>
      <c r="B52" s="135" t="s">
        <v>130</v>
      </c>
      <c r="C52" s="152"/>
      <c r="D52" s="152"/>
      <c r="E52" s="209"/>
      <c r="F52" s="209"/>
      <c r="G52" s="209"/>
      <c r="H52" s="209"/>
      <c r="I52" s="209"/>
      <c r="J52" s="175"/>
    </row>
    <row r="53" spans="1:10" ht="18.45" outlineLevel="1" thickBot="1">
      <c r="A53" s="155"/>
      <c r="B53" s="161" t="s">
        <v>179</v>
      </c>
      <c r="C53" s="162"/>
      <c r="D53" s="162"/>
      <c r="E53" s="210" t="str">
        <f>IF(E2="","",IF([3]社員情報!$P3="甲",IF(E51&gt;=3500000,(E51-3500000)*45.945%,IF(E51&gt;=2250000,(E51-2250000)*40.84%,IF(E51&gt;=2210000,(E51-2210000)*40.84%,IF(E51&gt;=2170000,(E51-2170000)*40.84%,IF(E51&gt;=2130000,(E51-2130000)*40.84%,IF(E51&gt;=1710000,(E51-1710000)*40.84%,IF(E51&gt;=960000,(E51-960000)*33.693%,IF(E51&gt;=790000,(E51-790000)*23.483%,IF(E51&gt;=740000,(E51-740000)*20.42%,0))))))))),IF(E51&gt;=1710000,(E51-1710000)*45.945%,IF(E51&gt;=740000,(E51-740000)*40.84%,0))))</f>
        <v/>
      </c>
      <c r="F53" s="210" t="str">
        <f>IF(F2="","",IF([3]社員情報!$P4="甲",IF(F51&gt;=3500000,(F51-3500000)*45.945%,IF(F51&gt;=2250000,(F51-2250000)*40.84%,IF(F51&gt;=2210000,(F51-2210000)*40.84%,IF(F51&gt;=2170000,(F51-2170000)*40.84%,IF(F51&gt;=2130000,(F51-2130000)*40.84%,IF(F51&gt;=1710000,(F51-1710000)*40.84%,IF(F51&gt;=960000,(F51-960000)*33.693%,IF(F51&gt;=790000,(F51-790000)*23.483%,IF(F51&gt;=740000,(F51-740000)*20.42%,0))))))))),IF(F51&gt;=1710000,(F51-1710000)*45.945%,IF(F51&gt;=740000,(F51-740000)*40.84%,0))))</f>
        <v/>
      </c>
      <c r="G53" s="210" t="str">
        <f>IF(G2="","",IF([3]社員情報!$P5="甲",IF(G51&gt;=3500000,(G51-3500000)*45.945%,IF(G51&gt;=2250000,(G51-2250000)*40.84%,IF(G51&gt;=2210000,(G51-2210000)*40.84%,IF(G51&gt;=2170000,(G51-2170000)*40.84%,IF(G51&gt;=2130000,(G51-2130000)*40.84%,IF(G51&gt;=1710000,(G51-1710000)*40.84%,IF(G51&gt;=960000,(G51-960000)*33.693%,IF(G51&gt;=790000,(G51-790000)*23.483%,IF(G51&gt;=740000,(G51-740000)*20.42%,0))))))))),IF(G51&gt;=1710000,(G51-1710000)*45.945%,IF(G51&gt;=740000,(G51-740000)*40.84%,0))))</f>
        <v/>
      </c>
      <c r="H53" s="210" t="str">
        <f>IF(H2="","",IF([3]社員情報!$P6="甲",IF(H51&gt;=3500000,(H51-3500000)*45.945%,IF(H51&gt;=2250000,(H51-2250000)*40.84%,IF(H51&gt;=2210000,(H51-2210000)*40.84%,IF(H51&gt;=2170000,(H51-2170000)*40.84%,IF(H51&gt;=2130000,(H51-2130000)*40.84%,IF(H51&gt;=1710000,(H51-1710000)*40.84%,IF(H51&gt;=960000,(H51-960000)*33.693%,IF(H51&gt;=790000,(H51-790000)*23.483%,IF(H51&gt;=740000,(H51-740000)*20.42%,0))))))))),IF(H51&gt;=1710000,(H51-1710000)*45.945%,IF(H51&gt;=740000,(H51-740000)*40.84%,0))))</f>
        <v/>
      </c>
      <c r="I53" s="210" t="str">
        <f>IF(I2="","",IF([3]社員情報!$P7="甲",IF(I51&gt;=3500000,(I51-3500000)*45.945%,IF(I51&gt;=2250000,(I51-2250000)*40.84%,IF(I51&gt;=2210000,(I51-2210000)*40.84%,IF(I51&gt;=2170000,(I51-2170000)*40.84%,IF(I51&gt;=2130000,(I51-2130000)*40.84%,IF(I51&gt;=1710000,(I51-1710000)*40.84%,IF(I51&gt;=960000,(I51-960000)*33.693%,IF(I51&gt;=790000,(I51-790000)*23.483%,IF(I51&gt;=740000,(I51-740000)*20.42%,0))))))))),IF(I51&gt;=1710000,(I51-1710000)*45.945%,IF(I51&gt;=740000,(I51-740000)*40.84%,0))))</f>
        <v/>
      </c>
      <c r="J53" s="211"/>
    </row>
    <row r="54" spans="1:10" ht="18.45" thickBot="1">
      <c r="A54" s="155"/>
      <c r="B54" s="135" t="s">
        <v>209</v>
      </c>
      <c r="C54" s="152"/>
      <c r="D54" s="152"/>
      <c r="E54" s="179"/>
      <c r="F54" s="179"/>
      <c r="G54" s="179"/>
      <c r="H54" s="179"/>
      <c r="I54" s="179"/>
      <c r="J54" s="180"/>
    </row>
    <row r="55" spans="1:10" ht="18.45" thickBot="1">
      <c r="A55" s="204"/>
      <c r="B55" s="212" t="s">
        <v>181</v>
      </c>
      <c r="C55" s="213"/>
      <c r="D55" s="213"/>
      <c r="E55" s="214"/>
      <c r="F55" s="214"/>
      <c r="G55" s="214"/>
      <c r="H55" s="214"/>
      <c r="I55" s="214"/>
      <c r="J55" s="211"/>
    </row>
    <row r="56" spans="1:10">
      <c r="A56" s="151" t="s">
        <v>182</v>
      </c>
      <c r="B56" s="166" t="s">
        <v>183</v>
      </c>
      <c r="C56" s="167"/>
      <c r="D56" s="167"/>
      <c r="E56" s="172"/>
      <c r="F56" s="172"/>
      <c r="G56" s="172"/>
      <c r="H56" s="172"/>
      <c r="I56" s="172"/>
      <c r="J56" s="173"/>
    </row>
    <row r="57" spans="1:10">
      <c r="A57" s="155"/>
      <c r="B57" s="135" t="s">
        <v>184</v>
      </c>
      <c r="C57" s="152"/>
      <c r="D57" s="152"/>
      <c r="E57" s="174"/>
      <c r="F57" s="174"/>
      <c r="G57" s="174"/>
      <c r="H57" s="174"/>
      <c r="I57" s="174"/>
      <c r="J57" s="175"/>
    </row>
    <row r="58" spans="1:10">
      <c r="A58" s="155"/>
      <c r="B58" s="135" t="s">
        <v>184</v>
      </c>
      <c r="C58" s="152"/>
      <c r="D58" s="152"/>
      <c r="E58" s="174"/>
      <c r="F58" s="174"/>
      <c r="G58" s="174"/>
      <c r="H58" s="174"/>
      <c r="I58" s="174"/>
      <c r="J58" s="175"/>
    </row>
    <row r="59" spans="1:10" ht="18.45" thickBot="1">
      <c r="A59" s="160"/>
      <c r="B59" s="161" t="s">
        <v>185</v>
      </c>
      <c r="C59" s="162"/>
      <c r="D59" s="162"/>
      <c r="E59" s="185"/>
      <c r="F59" s="185"/>
      <c r="G59" s="185"/>
      <c r="H59" s="185"/>
      <c r="I59" s="185"/>
      <c r="J59" s="180"/>
    </row>
    <row r="60" spans="1:10" ht="18.45" thickBot="1">
      <c r="A60" s="215" t="s">
        <v>186</v>
      </c>
      <c r="B60" s="216" t="s">
        <v>187</v>
      </c>
      <c r="C60" s="217"/>
      <c r="D60" s="217"/>
      <c r="E60" s="218"/>
      <c r="F60" s="218"/>
      <c r="G60" s="218"/>
      <c r="H60" s="218"/>
      <c r="I60" s="218"/>
      <c r="J60" s="190"/>
    </row>
    <row r="61" spans="1:10" ht="18.45" thickBot="1">
      <c r="A61" s="219" t="s">
        <v>188</v>
      </c>
      <c r="B61" s="220"/>
      <c r="C61" s="217"/>
      <c r="D61" s="217"/>
      <c r="E61" s="221"/>
      <c r="F61" s="221"/>
      <c r="G61" s="221"/>
      <c r="H61" s="221"/>
      <c r="I61" s="221"/>
      <c r="J61" s="190"/>
    </row>
    <row r="62" spans="1:10" ht="18.45" thickBot="1">
      <c r="A62" s="186" t="s">
        <v>189</v>
      </c>
      <c r="B62" s="222"/>
      <c r="C62" s="223"/>
      <c r="D62" s="223"/>
      <c r="E62" s="224"/>
      <c r="F62" s="224"/>
      <c r="G62" s="224"/>
      <c r="H62" s="224"/>
      <c r="I62" s="224"/>
      <c r="J62" s="211"/>
    </row>
  </sheetData>
  <sheetProtection formatCells="0" formatColumns="0" formatRows="0" insertRows="0" deleteRows="0" selectLockedCells="1" sort="0" autoFilter="0" pivotTables="0"/>
  <protectedRanges>
    <protectedRange sqref="B1:J11 B27:J52 B22:D26 F22:J26 B15:J21 B12:D14 F12:J14 A1:A1048576 B54:J1048576 B53:D53 J53" name="範囲1"/>
    <protectedRange sqref="E22:E26" name="範囲1_1"/>
    <protectedRange sqref="E12:E14" name="範囲1_2"/>
    <protectedRange sqref="E53:I53" name="範囲1_3"/>
  </protectedRanges>
  <phoneticPr fontId="3"/>
  <dataValidations count="1">
    <dataValidation imeMode="halfAlpha" allowBlank="1" showInputMessage="1" showErrorMessage="1" sqref="E22:I32 E55:I60 E6:I19" xr:uid="{D3670087-6377-4052-B7D0-67D15698E6BD}"/>
  </dataValidations>
  <printOptions horizontalCentered="1" verticalCentered="1"/>
  <pageMargins left="0.70866141732283472" right="0.70866141732283472" top="0.74803149606299213" bottom="0.74803149606299213" header="0.31496062992125984" footer="0.31496062992125984"/>
  <pageSetup paperSize="9" scale="86" fitToWidth="0" fitToHeight="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FA167-6A1B-4A68-8C86-542080FD61D5}">
  <sheetPr>
    <tabColor theme="7" tint="0.79998168889431442"/>
  </sheetPr>
  <dimension ref="A1:S9"/>
  <sheetViews>
    <sheetView showFormulas="1" workbookViewId="0">
      <selection activeCell="F3" sqref="F3"/>
    </sheetView>
  </sheetViews>
  <sheetFormatPr defaultColWidth="8.78515625" defaultRowHeight="18"/>
  <cols>
    <col min="1" max="2" width="8.78515625" style="139"/>
    <col min="3" max="3" width="10.42578125" style="139" bestFit="1" customWidth="1"/>
    <col min="4" max="5" width="10.28515625" style="139" customWidth="1"/>
    <col min="6" max="16384" width="8.78515625" style="139"/>
  </cols>
  <sheetData>
    <row r="1" spans="1:19">
      <c r="A1" s="135"/>
      <c r="B1" s="136" t="s">
        <v>190</v>
      </c>
      <c r="C1" s="136"/>
      <c r="D1" s="137"/>
      <c r="E1" s="137"/>
      <c r="F1" s="138" t="s">
        <v>191</v>
      </c>
      <c r="G1" s="138"/>
      <c r="H1" s="138"/>
      <c r="I1" s="138"/>
      <c r="J1" s="138"/>
      <c r="K1" s="138"/>
      <c r="L1" s="138"/>
      <c r="M1" s="138"/>
      <c r="N1" s="138"/>
    </row>
    <row r="2" spans="1:19">
      <c r="A2" s="140" t="s">
        <v>192</v>
      </c>
      <c r="B2" s="141" t="s">
        <v>193</v>
      </c>
      <c r="C2" s="141" t="s">
        <v>194</v>
      </c>
      <c r="D2" s="142" t="s">
        <v>195</v>
      </c>
      <c r="E2" s="142" t="s">
        <v>196</v>
      </c>
      <c r="F2" s="143">
        <v>0</v>
      </c>
      <c r="G2" s="143">
        <v>1</v>
      </c>
      <c r="H2" s="143">
        <v>2</v>
      </c>
      <c r="I2" s="143">
        <v>3</v>
      </c>
      <c r="J2" s="143">
        <v>4</v>
      </c>
      <c r="K2" s="143">
        <v>5</v>
      </c>
      <c r="L2" s="143">
        <v>6</v>
      </c>
      <c r="M2" s="143">
        <v>7</v>
      </c>
      <c r="N2" s="143" t="s">
        <v>7</v>
      </c>
    </row>
    <row r="3" spans="1:19">
      <c r="A3" s="135">
        <v>1</v>
      </c>
      <c r="B3" s="144" t="e">
        <f>[3]社員情報!B3</f>
        <v>#REF!</v>
      </c>
      <c r="C3" s="144" t="e">
        <f>[3]社員情報!C3</f>
        <v>#REF!</v>
      </c>
      <c r="D3" s="145" t="e">
        <f>[4]賞与計算!D19</f>
        <v>#REF!</v>
      </c>
      <c r="E3" s="145" t="e">
        <f>ROUNDDOWN(D3/1000,0)</f>
        <v>#REF!</v>
      </c>
      <c r="F3" s="144" t="e">
        <f>IF(E3&gt;3495,賞与源泉徴収表!$B$36%,IF(E3&lt;=68,0,VLOOKUP(E3,賞与源泉徴収表!$D$10:$F$37,3,1)%))</f>
        <v>#REF!</v>
      </c>
      <c r="G3" s="144" t="e">
        <f>IF(E3&gt;3527,賞与源泉徴収表!$B$36%,IF(E3&lt;=94,0,VLOOKUP(E3,賞与源泉徴収表!$G$10:$I$37,3,1)%))</f>
        <v>#REF!</v>
      </c>
      <c r="H3" s="144" t="e">
        <f>IF(E3&gt;3559,賞与源泉徴収表!$B$36%,IF(E3&lt;=133,0,VLOOKUP(E3,賞与源泉徴収表!$J$10:$L$37,3,1)%))</f>
        <v>#REF!</v>
      </c>
      <c r="I3" s="144" t="e">
        <f>IF(E3&gt;3590,賞与源泉徴収表!$B$36%,IF(E3&lt;=171,0,VLOOKUP(E3,賞与源泉徴収表!$M$10:$O$37,3,1)%))</f>
        <v>#REF!</v>
      </c>
      <c r="J3" s="144" t="e">
        <f>IF(E3&gt;3622,賞与源泉徴収表!$B$36%,IF(E3&lt;=210,0,VLOOKUP(E3,賞与源泉徴収表!$P$10:$R$37,3,1)%))</f>
        <v>#REF!</v>
      </c>
      <c r="K3" s="144" t="e">
        <f>IF(E3&gt;3654,賞与源泉徴収表!$B$36%,IF(E3&lt;=243,0,VLOOKUP(E3,賞与源泉徴収表!$S$10:$U$37,3,1)%))</f>
        <v>#REF!</v>
      </c>
      <c r="L3" s="144" t="e">
        <f>IF(E3&gt;3685,賞与源泉徴収表!$B$36%,IF(E3&lt;=275,0,VLOOKUP(E3,賞与源泉徴収表!$V$10:$X$37,3,1)%))</f>
        <v>#REF!</v>
      </c>
      <c r="M3" s="144" t="e">
        <f>IF(E3&gt;3717,賞与源泉徴収表!$B$36%,IF(E3&lt;=308,0,VLOOKUP(E3,賞与源泉徴収表!$Y$10:$AA$37,3,1)%))</f>
        <v>#REF!</v>
      </c>
      <c r="N3" s="144" t="e">
        <f>IF(E3&gt;1118,賞与源泉徴収表!$B$37%,IF(E3&gt;524,賞与源泉徴収表!$B$33%,IF(E3&gt;293,賞与源泉徴収表!$B$29%,IF(E3&gt;222,賞与源泉徴収表!$B$23%,賞与源泉徴収表!$B$16%))))</f>
        <v>#REF!</v>
      </c>
    </row>
    <row r="4" spans="1:19">
      <c r="A4" s="135">
        <v>2</v>
      </c>
      <c r="B4" s="144" t="e">
        <f>[3]社員情報!B4</f>
        <v>#REF!</v>
      </c>
      <c r="C4" s="144" t="e">
        <f>[3]社員情報!C4</f>
        <v>#REF!</v>
      </c>
      <c r="D4" s="145" t="e">
        <f>[4]賞与計算!E19</f>
        <v>#REF!</v>
      </c>
      <c r="E4" s="145" t="e">
        <f>ROUNDDOWN(D4/1000,0)</f>
        <v>#REF!</v>
      </c>
      <c r="F4" s="144" t="e">
        <f>IF(E4&gt;3495,賞与源泉徴収表!$B$36%,IF(E4&lt;=68,0,VLOOKUP(E4,賞与源泉徴収表!$D$10:$F$37,3,1)%))</f>
        <v>#REF!</v>
      </c>
      <c r="G4" s="144" t="e">
        <f>IF(E4&gt;3527,賞与源泉徴収表!$B$36%,IF(E4&lt;=94,0,VLOOKUP(E4,賞与源泉徴収表!$G$10:$I$37,3,1)%))</f>
        <v>#REF!</v>
      </c>
      <c r="H4" s="144" t="e">
        <f>IF(E4&gt;3559,賞与源泉徴収表!$B$36%,IF(E4&lt;=133,0,VLOOKUP(E4,賞与源泉徴収表!$J$10:$L$37,3,1)%))</f>
        <v>#REF!</v>
      </c>
      <c r="I4" s="144" t="e">
        <f>IF(E4&gt;3590,賞与源泉徴収表!$B$36%,IF(E4&lt;=171,0,VLOOKUP(E4,賞与源泉徴収表!$M$10:$O$37,3,1)%))</f>
        <v>#REF!</v>
      </c>
      <c r="J4" s="144" t="e">
        <f>IF(E4&gt;3622,賞与源泉徴収表!$B$36%,IF(E4&lt;=210,0,VLOOKUP(E4,賞与源泉徴収表!$P$10:$R$37,3,1)%))</f>
        <v>#REF!</v>
      </c>
      <c r="K4" s="144" t="e">
        <f>IF(E4&gt;3654,賞与源泉徴収表!$B$36%,IF(E4&lt;=243,0,VLOOKUP(E4,賞与源泉徴収表!$S$10:$U$37,3,1)%))</f>
        <v>#REF!</v>
      </c>
      <c r="L4" s="144" t="e">
        <f>IF(E4&gt;3685,賞与源泉徴収表!$B$36%,IF(E4&lt;=275,0,VLOOKUP(E4,賞与源泉徴収表!$V$10:$X$37,3,1)%))</f>
        <v>#REF!</v>
      </c>
      <c r="M4" s="144" t="e">
        <f>IF(E4&gt;3717,賞与源泉徴収表!$B$36%,IF(E4&lt;=308,0,VLOOKUP(E4,賞与源泉徴収表!$Y$10:$AA$37,3,1)%))</f>
        <v>#REF!</v>
      </c>
      <c r="N4" s="144" t="e">
        <f>IF(E4&gt;1118,賞与源泉徴収表!$B$37%,IF(E4&gt;524,賞与源泉徴収表!$B$33%,IF(E4&gt;293,賞与源泉徴収表!$B$29%,IF(E4&gt;222,賞与源泉徴収表!$B$23%,賞与源泉徴収表!$B$16%))))</f>
        <v>#REF!</v>
      </c>
    </row>
    <row r="5" spans="1:19">
      <c r="A5" s="135">
        <v>3</v>
      </c>
      <c r="B5" s="144" t="e">
        <f>[3]社員情報!B5</f>
        <v>#REF!</v>
      </c>
      <c r="C5" s="144" t="e">
        <f>[3]社員情報!C5</f>
        <v>#REF!</v>
      </c>
      <c r="D5" s="145" t="e">
        <f>[4]賞与計算!F$19</f>
        <v>#REF!</v>
      </c>
      <c r="E5" s="145" t="e">
        <f>ROUNDDOWN(D5/1000,0)</f>
        <v>#REF!</v>
      </c>
      <c r="F5" s="144" t="e">
        <f>IF(E5&gt;3495,賞与源泉徴収表!$B$36%,IF(E5&lt;=68,0,VLOOKUP(E5,賞与源泉徴収表!$D$10:$F$37,3,1)%))</f>
        <v>#REF!</v>
      </c>
      <c r="G5" s="144" t="e">
        <f>IF(E5&gt;3527,賞与源泉徴収表!$B$36%,IF(E5&lt;=94,0,VLOOKUP(E5,賞与源泉徴収表!$G$10:$I$37,3,1)%))</f>
        <v>#REF!</v>
      </c>
      <c r="H5" s="144" t="e">
        <f>IF(E5&gt;3559,賞与源泉徴収表!$B$36%,IF(E5&lt;=133,0,VLOOKUP(E5,賞与源泉徴収表!$J$10:$L$37,3,1)%))</f>
        <v>#REF!</v>
      </c>
      <c r="I5" s="144" t="e">
        <f>IF(E5&gt;3590,賞与源泉徴収表!$B$36%,IF(E5&lt;=171,0,VLOOKUP(E5,賞与源泉徴収表!$M$10:$O$37,3,1)%))</f>
        <v>#REF!</v>
      </c>
      <c r="J5" s="144" t="e">
        <f>IF(E5&gt;3622,賞与源泉徴収表!$B$36%,IF(E5&lt;=210,0,VLOOKUP(E5,賞与源泉徴収表!$P$10:$R$37,3,1)%))</f>
        <v>#REF!</v>
      </c>
      <c r="K5" s="144" t="e">
        <f>IF(E5&gt;3654,賞与源泉徴収表!$B$36%,IF(E5&lt;=243,0,VLOOKUP(E5,賞与源泉徴収表!$S$10:$U$37,3,1)%))</f>
        <v>#REF!</v>
      </c>
      <c r="L5" s="144" t="e">
        <f>IF(E5&gt;3685,賞与源泉徴収表!$B$36%,IF(E5&lt;=275,0,VLOOKUP(E5,賞与源泉徴収表!$V$10:$X$37,3,1)%))</f>
        <v>#REF!</v>
      </c>
      <c r="M5" s="144" t="e">
        <f>IF(E5&gt;3717,賞与源泉徴収表!$B$36%,IF(E5&lt;=308,0,VLOOKUP(E5,賞与源泉徴収表!$Y$10:$AA$37,3,1)%))</f>
        <v>#REF!</v>
      </c>
      <c r="N5" s="144" t="e">
        <f>IF(E5&gt;1118,賞与源泉徴収表!$B$37%,IF(E5&gt;524,賞与源泉徴収表!$B$33%,IF(E5&gt;293,賞与源泉徴収表!$B$29%,IF(E5&gt;222,賞与源泉徴収表!$B$23%,賞与源泉徴収表!$B$16%))))</f>
        <v>#REF!</v>
      </c>
    </row>
    <row r="6" spans="1:19">
      <c r="A6" s="135">
        <v>4</v>
      </c>
      <c r="B6" s="144" t="e">
        <f>[3]社員情報!B6</f>
        <v>#REF!</v>
      </c>
      <c r="C6" s="144" t="e">
        <f>[3]社員情報!C6</f>
        <v>#REF!</v>
      </c>
      <c r="D6" s="145" t="e">
        <f>[4]賞与計算!G$19</f>
        <v>#REF!</v>
      </c>
      <c r="E6" s="145" t="e">
        <f>ROUNDDOWN(D6/1000,0)</f>
        <v>#REF!</v>
      </c>
      <c r="F6" s="144" t="e">
        <f>IF(E6&gt;3495,賞与源泉徴収表!$B$36%,IF(E6&lt;=68,0,VLOOKUP(E6,賞与源泉徴収表!$D$10:$F$37,3,1)%))</f>
        <v>#REF!</v>
      </c>
      <c r="G6" s="144" t="e">
        <f>IF(E6&gt;3527,賞与源泉徴収表!$B$36%,IF(E6&lt;=94,0,VLOOKUP(E6,賞与源泉徴収表!$G$10:$I$37,3,1)%))</f>
        <v>#REF!</v>
      </c>
      <c r="H6" s="144" t="e">
        <f>IF(E6&gt;3559,賞与源泉徴収表!$B$36%,IF(E6&lt;=133,0,VLOOKUP(E6,賞与源泉徴収表!$J$10:$L$37,3,1)%))</f>
        <v>#REF!</v>
      </c>
      <c r="I6" s="144" t="e">
        <f>IF(E6&gt;3590,賞与源泉徴収表!$B$36%,IF(E6&lt;=171,0,VLOOKUP(E6,賞与源泉徴収表!$M$10:$O$37,3,1)%))</f>
        <v>#REF!</v>
      </c>
      <c r="J6" s="144" t="e">
        <f>IF(E6&gt;3622,賞与源泉徴収表!$B$36%,IF(E6&lt;=210,0,VLOOKUP(E6,賞与源泉徴収表!$P$10:$R$37,3,1)%))</f>
        <v>#REF!</v>
      </c>
      <c r="K6" s="144" t="e">
        <f>IF(E6&gt;3654,賞与源泉徴収表!$B$36%,IF(E6&lt;=243,0,VLOOKUP(E6,賞与源泉徴収表!$S$10:$U$37,3,1)%))</f>
        <v>#REF!</v>
      </c>
      <c r="L6" s="144" t="e">
        <f>IF(E6&gt;3685,賞与源泉徴収表!$B$36%,IF(E6&lt;=275,0,VLOOKUP(E6,賞与源泉徴収表!$V$10:$X$37,3,1)%))</f>
        <v>#REF!</v>
      </c>
      <c r="M6" s="144" t="e">
        <f>IF(E6&gt;3717,賞与源泉徴収表!$B$36%,IF(E6&lt;=308,0,VLOOKUP(E6,賞与源泉徴収表!$Y$10:$AA$37,3,1)%))</f>
        <v>#REF!</v>
      </c>
      <c r="N6" s="144" t="e">
        <f>IF(E6&gt;1118,賞与源泉徴収表!$B$37%,IF(E6&gt;524,賞与源泉徴収表!$B$33%,IF(E6&gt;293,賞与源泉徴収表!$B$29%,IF(E6&gt;222,賞与源泉徴収表!$B$23%,賞与源泉徴収表!$B$16%))))</f>
        <v>#REF!</v>
      </c>
    </row>
    <row r="7" spans="1:19">
      <c r="A7" s="135">
        <v>5</v>
      </c>
      <c r="B7" s="144" t="e">
        <f>[3]社員情報!B7</f>
        <v>#REF!</v>
      </c>
      <c r="C7" s="144" t="e">
        <f>[3]社員情報!C7</f>
        <v>#REF!</v>
      </c>
      <c r="D7" s="145" t="e">
        <f>[4]賞与計算!H$19</f>
        <v>#REF!</v>
      </c>
      <c r="E7" s="145" t="e">
        <f>ROUNDDOWN(D7/1000,0)</f>
        <v>#REF!</v>
      </c>
      <c r="F7" s="144" t="e">
        <f>IF(E7&gt;3495,賞与源泉徴収表!$B$36%,IF(E7&lt;=68,0,VLOOKUP(E7,賞与源泉徴収表!$D$10:$F$37,3,1)%))</f>
        <v>#REF!</v>
      </c>
      <c r="G7" s="144" t="e">
        <f>IF(E7&gt;3527,賞与源泉徴収表!$B$36%,IF(E7&lt;=94,0,VLOOKUP(E7,賞与源泉徴収表!$G$10:$I$37,3,1)%))</f>
        <v>#REF!</v>
      </c>
      <c r="H7" s="144" t="e">
        <f>IF(E7&gt;3559,賞与源泉徴収表!$B$36%,IF(E7&lt;=133,0,VLOOKUP(E7,賞与源泉徴収表!$J$10:$L$37,3,1)%))</f>
        <v>#REF!</v>
      </c>
      <c r="I7" s="144" t="e">
        <f>IF(E7&gt;3590,賞与源泉徴収表!$B$36%,IF(E7&lt;=171,0,VLOOKUP(E7,賞与源泉徴収表!$M$10:$O$37,3,1)%))</f>
        <v>#REF!</v>
      </c>
      <c r="J7" s="144" t="e">
        <f>IF(E7&gt;3622,賞与源泉徴収表!$B$36%,IF(E7&lt;=210,0,VLOOKUP(E7,賞与源泉徴収表!$P$10:$R$37,3,1)%))</f>
        <v>#REF!</v>
      </c>
      <c r="K7" s="144" t="e">
        <f>IF(E7&gt;3654,賞与源泉徴収表!$B$36%,IF(E7&lt;=243,0,VLOOKUP(E7,賞与源泉徴収表!$S$10:$U$37,3,1)%))</f>
        <v>#REF!</v>
      </c>
      <c r="L7" s="144" t="e">
        <f>IF(E7&gt;3685,賞与源泉徴収表!$B$36%,IF(E7&lt;=275,0,VLOOKUP(E7,賞与源泉徴収表!$V$10:$X$37,3,1)%))</f>
        <v>#REF!</v>
      </c>
      <c r="M7" s="144" t="e">
        <f>IF(E7&gt;3717,賞与源泉徴収表!$B$36%,IF(E7&lt;=308,0,VLOOKUP(E7,賞与源泉徴収表!$Y$10:$AA$37,3,1)%))</f>
        <v>#REF!</v>
      </c>
      <c r="N7" s="144" t="e">
        <f>IF(E7&gt;1118,賞与源泉徴収表!$B$37%,IF(E7&gt;524,賞与源泉徴収表!$B$33%,IF(E7&gt;293,賞与源泉徴収表!$B$29%,IF(E7&gt;222,賞与源泉徴収表!$B$23%,賞与源泉徴収表!$B$16%))))</f>
        <v>#REF!</v>
      </c>
    </row>
    <row r="9" spans="1:19">
      <c r="D9" s="146"/>
      <c r="E9" s="146"/>
      <c r="F9" s="146"/>
      <c r="G9" s="146"/>
      <c r="H9" s="146"/>
      <c r="I9" s="146"/>
      <c r="J9" s="146"/>
      <c r="K9" s="146"/>
      <c r="L9" s="146"/>
      <c r="M9" s="146"/>
      <c r="N9" s="146"/>
      <c r="O9" s="146"/>
      <c r="P9" s="146"/>
      <c r="Q9" s="146"/>
      <c r="R9" s="146"/>
      <c r="S9" s="146"/>
    </row>
  </sheetData>
  <sheetProtection selectLockedCells="1" selectUnlockedCells="1"/>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C5D9F-5A4D-4D63-A66D-190E96AD0D46}">
  <sheetPr>
    <tabColor theme="5" tint="0.79998168889431442"/>
    <pageSetUpPr autoPageBreaks="0" fitToPage="1"/>
  </sheetPr>
  <dimension ref="A1:Y62"/>
  <sheetViews>
    <sheetView showFormulas="1" zoomScale="90" zoomScaleNormal="90" workbookViewId="0">
      <pane xSplit="4" ySplit="5" topLeftCell="E6" activePane="bottomRight" state="frozen"/>
      <selection pane="topRight" activeCell="E1" sqref="E1"/>
      <selection pane="bottomLeft" activeCell="A7" sqref="A7"/>
      <selection pane="bottomRight" activeCell="B20" sqref="B20"/>
    </sheetView>
  </sheetViews>
  <sheetFormatPr defaultColWidth="8.78515625" defaultRowHeight="18" outlineLevelRow="1" outlineLevelCol="1"/>
  <cols>
    <col min="1" max="1" width="11.0703125" style="225" bestFit="1" customWidth="1"/>
    <col min="2" max="2" width="16.7109375" style="225" customWidth="1"/>
    <col min="3" max="4" width="15.0703125" style="225" hidden="1" customWidth="1" outlineLevel="1"/>
    <col min="5" max="5" width="11.7109375" style="139" customWidth="1" collapsed="1"/>
    <col min="6" max="24" width="11.7109375" style="139" customWidth="1"/>
    <col min="25" max="25" width="13.42578125" style="139" customWidth="1"/>
    <col min="26" max="16384" width="8.78515625" style="139"/>
  </cols>
  <sheetData>
    <row r="1" spans="1:25">
      <c r="A1" s="147" t="s">
        <v>132</v>
      </c>
      <c r="B1" s="148"/>
      <c r="C1" s="149" t="s">
        <v>133</v>
      </c>
      <c r="D1" s="149" t="s">
        <v>134</v>
      </c>
      <c r="E1" s="149">
        <v>1</v>
      </c>
      <c r="F1" s="149">
        <v>2</v>
      </c>
      <c r="G1" s="149">
        <v>3</v>
      </c>
      <c r="H1" s="149">
        <v>4</v>
      </c>
      <c r="I1" s="149">
        <v>5</v>
      </c>
      <c r="J1" s="149">
        <v>6</v>
      </c>
      <c r="K1" s="149">
        <v>7</v>
      </c>
      <c r="L1" s="149">
        <v>8</v>
      </c>
      <c r="M1" s="149">
        <v>9</v>
      </c>
      <c r="N1" s="149">
        <v>10</v>
      </c>
      <c r="O1" s="149">
        <v>11</v>
      </c>
      <c r="P1" s="149">
        <v>12</v>
      </c>
      <c r="Q1" s="149">
        <v>13</v>
      </c>
      <c r="R1" s="149">
        <v>14</v>
      </c>
      <c r="S1" s="149">
        <v>15</v>
      </c>
      <c r="T1" s="149">
        <v>16</v>
      </c>
      <c r="U1" s="149">
        <v>17</v>
      </c>
      <c r="V1" s="149">
        <v>18</v>
      </c>
      <c r="W1" s="149">
        <v>19</v>
      </c>
      <c r="X1" s="149">
        <v>20</v>
      </c>
      <c r="Y1" s="150" t="s">
        <v>135</v>
      </c>
    </row>
    <row r="2" spans="1:25">
      <c r="A2" s="151" t="s">
        <v>129</v>
      </c>
      <c r="B2" s="135" t="s">
        <v>131</v>
      </c>
      <c r="C2" s="152"/>
      <c r="D2" s="152"/>
      <c r="E2" s="153"/>
      <c r="F2" s="153"/>
      <c r="G2" s="153"/>
      <c r="H2" s="153"/>
      <c r="I2" s="153"/>
      <c r="J2" s="153"/>
      <c r="K2" s="153"/>
      <c r="L2" s="153"/>
      <c r="M2" s="153"/>
      <c r="N2" s="153"/>
      <c r="O2" s="153"/>
      <c r="P2" s="153"/>
      <c r="Q2" s="153"/>
      <c r="R2" s="153"/>
      <c r="S2" s="153"/>
      <c r="T2" s="153"/>
      <c r="U2" s="153"/>
      <c r="V2" s="153"/>
      <c r="W2" s="153"/>
      <c r="X2" s="153"/>
      <c r="Y2" s="154"/>
    </row>
    <row r="3" spans="1:25">
      <c r="A3" s="155"/>
      <c r="B3" s="156" t="s">
        <v>136</v>
      </c>
      <c r="C3" s="157"/>
      <c r="D3" s="157"/>
      <c r="E3" s="158"/>
      <c r="F3" s="158"/>
      <c r="G3" s="158"/>
      <c r="H3" s="158"/>
      <c r="I3" s="158"/>
      <c r="J3" s="158"/>
      <c r="K3" s="158"/>
      <c r="L3" s="158"/>
      <c r="M3" s="158"/>
      <c r="N3" s="158"/>
      <c r="O3" s="158"/>
      <c r="P3" s="158"/>
      <c r="Q3" s="158"/>
      <c r="R3" s="158"/>
      <c r="S3" s="158"/>
      <c r="T3" s="158"/>
      <c r="U3" s="158"/>
      <c r="V3" s="158"/>
      <c r="W3" s="158"/>
      <c r="X3" s="158"/>
      <c r="Y3" s="159"/>
    </row>
    <row r="4" spans="1:25">
      <c r="A4" s="155"/>
      <c r="B4" s="156" t="s">
        <v>137</v>
      </c>
      <c r="C4" s="157"/>
      <c r="D4" s="157"/>
      <c r="E4" s="158"/>
      <c r="F4" s="158"/>
      <c r="G4" s="158"/>
      <c r="H4" s="158"/>
      <c r="I4" s="158"/>
      <c r="J4" s="158"/>
      <c r="K4" s="158"/>
      <c r="L4" s="158"/>
      <c r="M4" s="158"/>
      <c r="N4" s="158"/>
      <c r="O4" s="158"/>
      <c r="P4" s="158"/>
      <c r="Q4" s="158"/>
      <c r="R4" s="158"/>
      <c r="S4" s="158"/>
      <c r="T4" s="158"/>
      <c r="U4" s="158"/>
      <c r="V4" s="158"/>
      <c r="W4" s="158"/>
      <c r="X4" s="158"/>
      <c r="Y4" s="159"/>
    </row>
    <row r="5" spans="1:25" ht="18.45" thickBot="1">
      <c r="A5" s="160"/>
      <c r="B5" s="161" t="s">
        <v>138</v>
      </c>
      <c r="C5" s="162"/>
      <c r="D5" s="162"/>
      <c r="E5" s="163"/>
      <c r="F5" s="163"/>
      <c r="G5" s="163"/>
      <c r="H5" s="163"/>
      <c r="I5" s="163"/>
      <c r="J5" s="163"/>
      <c r="K5" s="163"/>
      <c r="L5" s="163"/>
      <c r="M5" s="163"/>
      <c r="N5" s="163"/>
      <c r="O5" s="163"/>
      <c r="P5" s="163"/>
      <c r="Q5" s="163"/>
      <c r="R5" s="163"/>
      <c r="S5" s="163"/>
      <c r="T5" s="163"/>
      <c r="U5" s="163"/>
      <c r="V5" s="163"/>
      <c r="W5" s="163"/>
      <c r="X5" s="163"/>
      <c r="Y5" s="164"/>
    </row>
    <row r="6" spans="1:25">
      <c r="A6" s="165" t="s">
        <v>139</v>
      </c>
      <c r="B6" s="166" t="s">
        <v>140</v>
      </c>
      <c r="C6" s="167"/>
      <c r="D6" s="167"/>
      <c r="E6" s="168"/>
      <c r="F6" s="168"/>
      <c r="G6" s="168"/>
      <c r="H6" s="168"/>
      <c r="I6" s="168"/>
      <c r="J6" s="168"/>
      <c r="K6" s="168"/>
      <c r="L6" s="168"/>
      <c r="M6" s="168"/>
      <c r="N6" s="168"/>
      <c r="O6" s="168"/>
      <c r="P6" s="168"/>
      <c r="Q6" s="168"/>
      <c r="R6" s="168"/>
      <c r="S6" s="168"/>
      <c r="T6" s="168"/>
      <c r="U6" s="168"/>
      <c r="V6" s="168"/>
      <c r="W6" s="168"/>
      <c r="X6" s="168"/>
      <c r="Y6" s="169"/>
    </row>
    <row r="7" spans="1:25">
      <c r="A7" s="155"/>
      <c r="B7" s="135" t="s">
        <v>141</v>
      </c>
      <c r="C7" s="152"/>
      <c r="D7" s="152"/>
      <c r="E7" s="144"/>
      <c r="F7" s="144"/>
      <c r="G7" s="144"/>
      <c r="H7" s="144"/>
      <c r="I7" s="144"/>
      <c r="J7" s="144"/>
      <c r="K7" s="144"/>
      <c r="L7" s="144"/>
      <c r="M7" s="144"/>
      <c r="N7" s="144"/>
      <c r="O7" s="144"/>
      <c r="P7" s="144"/>
      <c r="Q7" s="144"/>
      <c r="R7" s="144"/>
      <c r="S7" s="144"/>
      <c r="T7" s="144"/>
      <c r="U7" s="144"/>
      <c r="V7" s="144"/>
      <c r="W7" s="144"/>
      <c r="X7" s="144"/>
      <c r="Y7" s="154"/>
    </row>
    <row r="8" spans="1:25">
      <c r="A8" s="155"/>
      <c r="B8" s="135" t="s">
        <v>142</v>
      </c>
      <c r="C8" s="152"/>
      <c r="D8" s="152"/>
      <c r="E8" s="144"/>
      <c r="F8" s="144"/>
      <c r="G8" s="144"/>
      <c r="H8" s="144"/>
      <c r="I8" s="144"/>
      <c r="J8" s="144"/>
      <c r="K8" s="144"/>
      <c r="L8" s="144"/>
      <c r="M8" s="144"/>
      <c r="N8" s="144"/>
      <c r="O8" s="144"/>
      <c r="P8" s="144"/>
      <c r="Q8" s="144"/>
      <c r="R8" s="144"/>
      <c r="S8" s="144"/>
      <c r="T8" s="144"/>
      <c r="U8" s="144"/>
      <c r="V8" s="144"/>
      <c r="W8" s="144"/>
      <c r="X8" s="144"/>
      <c r="Y8" s="154"/>
    </row>
    <row r="9" spans="1:25">
      <c r="A9" s="155"/>
      <c r="B9" s="135" t="s">
        <v>143</v>
      </c>
      <c r="C9" s="152"/>
      <c r="D9" s="152"/>
      <c r="E9" s="144"/>
      <c r="F9" s="144"/>
      <c r="G9" s="144"/>
      <c r="H9" s="144"/>
      <c r="I9" s="144"/>
      <c r="J9" s="144"/>
      <c r="K9" s="144"/>
      <c r="L9" s="144"/>
      <c r="M9" s="144"/>
      <c r="N9" s="144"/>
      <c r="O9" s="144"/>
      <c r="P9" s="144"/>
      <c r="Q9" s="144"/>
      <c r="R9" s="144"/>
      <c r="S9" s="144"/>
      <c r="T9" s="144"/>
      <c r="U9" s="144"/>
      <c r="V9" s="144"/>
      <c r="W9" s="144"/>
      <c r="X9" s="144"/>
      <c r="Y9" s="154"/>
    </row>
    <row r="10" spans="1:25" ht="18.45" thickBot="1">
      <c r="A10" s="160"/>
      <c r="B10" s="161"/>
      <c r="C10" s="162"/>
      <c r="D10" s="162"/>
      <c r="E10" s="170"/>
      <c r="F10" s="170"/>
      <c r="G10" s="170"/>
      <c r="H10" s="170"/>
      <c r="I10" s="170"/>
      <c r="J10" s="170"/>
      <c r="K10" s="170"/>
      <c r="L10" s="170"/>
      <c r="M10" s="170"/>
      <c r="N10" s="170"/>
      <c r="O10" s="170"/>
      <c r="P10" s="170"/>
      <c r="Q10" s="170"/>
      <c r="R10" s="170"/>
      <c r="S10" s="170"/>
      <c r="T10" s="170"/>
      <c r="U10" s="170"/>
      <c r="V10" s="170"/>
      <c r="W10" s="170"/>
      <c r="X10" s="170"/>
      <c r="Y10" s="164"/>
    </row>
    <row r="11" spans="1:25">
      <c r="A11" s="165" t="s">
        <v>144</v>
      </c>
      <c r="B11" s="166" t="s">
        <v>145</v>
      </c>
      <c r="C11" s="167"/>
      <c r="D11" s="167"/>
      <c r="E11" s="168"/>
      <c r="F11" s="168"/>
      <c r="G11" s="168"/>
      <c r="H11" s="168"/>
      <c r="I11" s="168"/>
      <c r="J11" s="168"/>
      <c r="K11" s="168"/>
      <c r="L11" s="168"/>
      <c r="M11" s="168"/>
      <c r="N11" s="168"/>
      <c r="O11" s="168"/>
      <c r="P11" s="168"/>
      <c r="Q11" s="168"/>
      <c r="R11" s="168"/>
      <c r="S11" s="168"/>
      <c r="T11" s="168"/>
      <c r="U11" s="168"/>
      <c r="V11" s="168"/>
      <c r="W11" s="168"/>
      <c r="X11" s="168"/>
      <c r="Y11" s="169"/>
    </row>
    <row r="12" spans="1:25">
      <c r="A12" s="155"/>
      <c r="B12" s="135" t="s">
        <v>146</v>
      </c>
      <c r="C12" s="152"/>
      <c r="D12" s="152"/>
      <c r="E12" s="144"/>
      <c r="F12" s="144"/>
      <c r="G12" s="144"/>
      <c r="H12" s="144"/>
      <c r="I12" s="144"/>
      <c r="J12" s="144"/>
      <c r="K12" s="144"/>
      <c r="L12" s="144"/>
      <c r="M12" s="144"/>
      <c r="N12" s="144"/>
      <c r="O12" s="144"/>
      <c r="P12" s="144"/>
      <c r="Q12" s="144"/>
      <c r="R12" s="144"/>
      <c r="S12" s="144"/>
      <c r="T12" s="144"/>
      <c r="U12" s="144"/>
      <c r="V12" s="144"/>
      <c r="W12" s="144"/>
      <c r="X12" s="144"/>
      <c r="Y12" s="154"/>
    </row>
    <row r="13" spans="1:25">
      <c r="A13" s="155"/>
      <c r="B13" s="135" t="s">
        <v>147</v>
      </c>
      <c r="C13" s="152"/>
      <c r="D13" s="152"/>
      <c r="E13" s="144"/>
      <c r="F13" s="144"/>
      <c r="G13" s="144"/>
      <c r="H13" s="144"/>
      <c r="I13" s="144"/>
      <c r="J13" s="144"/>
      <c r="K13" s="144"/>
      <c r="L13" s="144"/>
      <c r="M13" s="144"/>
      <c r="N13" s="144"/>
      <c r="O13" s="144"/>
      <c r="P13" s="144"/>
      <c r="Q13" s="144"/>
      <c r="R13" s="144"/>
      <c r="S13" s="144"/>
      <c r="T13" s="144"/>
      <c r="U13" s="144"/>
      <c r="V13" s="144"/>
      <c r="W13" s="144"/>
      <c r="X13" s="144"/>
      <c r="Y13" s="154"/>
    </row>
    <row r="14" spans="1:25">
      <c r="A14" s="155"/>
      <c r="B14" s="135" t="s">
        <v>148</v>
      </c>
      <c r="C14" s="152"/>
      <c r="D14" s="152"/>
      <c r="E14" s="144"/>
      <c r="F14" s="144"/>
      <c r="G14" s="144"/>
      <c r="H14" s="144"/>
      <c r="I14" s="144"/>
      <c r="J14" s="144"/>
      <c r="K14" s="144"/>
      <c r="L14" s="144"/>
      <c r="M14" s="144"/>
      <c r="N14" s="144"/>
      <c r="O14" s="144"/>
      <c r="P14" s="144"/>
      <c r="Q14" s="144"/>
      <c r="R14" s="144"/>
      <c r="S14" s="144"/>
      <c r="T14" s="144"/>
      <c r="U14" s="144"/>
      <c r="V14" s="144"/>
      <c r="W14" s="144"/>
      <c r="X14" s="144"/>
      <c r="Y14" s="154"/>
    </row>
    <row r="15" spans="1:25">
      <c r="A15" s="155"/>
      <c r="B15" s="135" t="s">
        <v>149</v>
      </c>
      <c r="C15" s="152"/>
      <c r="D15" s="152"/>
      <c r="E15" s="144"/>
      <c r="F15" s="144"/>
      <c r="G15" s="144"/>
      <c r="H15" s="144"/>
      <c r="I15" s="144"/>
      <c r="J15" s="144"/>
      <c r="K15" s="144"/>
      <c r="L15" s="144"/>
      <c r="M15" s="144"/>
      <c r="N15" s="144"/>
      <c r="O15" s="144"/>
      <c r="P15" s="144"/>
      <c r="Q15" s="144"/>
      <c r="R15" s="144"/>
      <c r="S15" s="144"/>
      <c r="T15" s="144"/>
      <c r="U15" s="144"/>
      <c r="V15" s="144"/>
      <c r="W15" s="144"/>
      <c r="X15" s="144"/>
      <c r="Y15" s="154"/>
    </row>
    <row r="16" spans="1:25">
      <c r="A16" s="155"/>
      <c r="B16" s="156" t="s">
        <v>150</v>
      </c>
      <c r="C16" s="157"/>
      <c r="D16" s="157"/>
      <c r="E16" s="171"/>
      <c r="F16" s="171"/>
      <c r="G16" s="171"/>
      <c r="H16" s="171"/>
      <c r="I16" s="171"/>
      <c r="J16" s="171"/>
      <c r="K16" s="171"/>
      <c r="L16" s="171"/>
      <c r="M16" s="171"/>
      <c r="N16" s="171"/>
      <c r="O16" s="171"/>
      <c r="P16" s="171"/>
      <c r="Q16" s="171"/>
      <c r="R16" s="171"/>
      <c r="S16" s="171"/>
      <c r="T16" s="171"/>
      <c r="U16" s="171"/>
      <c r="V16" s="171"/>
      <c r="W16" s="171"/>
      <c r="X16" s="171"/>
      <c r="Y16" s="159"/>
    </row>
    <row r="17" spans="1:25" ht="18.45" thickBot="1">
      <c r="A17" s="160"/>
      <c r="B17" s="161"/>
      <c r="C17" s="162"/>
      <c r="D17" s="162"/>
      <c r="E17" s="170"/>
      <c r="F17" s="170"/>
      <c r="G17" s="170"/>
      <c r="H17" s="170"/>
      <c r="I17" s="170"/>
      <c r="J17" s="170"/>
      <c r="K17" s="170"/>
      <c r="L17" s="170"/>
      <c r="M17" s="170"/>
      <c r="N17" s="170"/>
      <c r="O17" s="170"/>
      <c r="P17" s="170"/>
      <c r="Q17" s="170"/>
      <c r="R17" s="170"/>
      <c r="S17" s="170"/>
      <c r="T17" s="170"/>
      <c r="U17" s="170"/>
      <c r="V17" s="170"/>
      <c r="W17" s="170"/>
      <c r="X17" s="170"/>
      <c r="Y17" s="164"/>
    </row>
    <row r="18" spans="1:25">
      <c r="A18" s="165" t="s">
        <v>151</v>
      </c>
      <c r="B18" s="166" t="s">
        <v>152</v>
      </c>
      <c r="C18" s="167"/>
      <c r="D18" s="167"/>
      <c r="E18" s="172"/>
      <c r="F18" s="172"/>
      <c r="G18" s="172"/>
      <c r="H18" s="172"/>
      <c r="I18" s="172"/>
      <c r="J18" s="172"/>
      <c r="K18" s="172"/>
      <c r="L18" s="172"/>
      <c r="M18" s="172"/>
      <c r="N18" s="172"/>
      <c r="O18" s="172"/>
      <c r="P18" s="172"/>
      <c r="Q18" s="172"/>
      <c r="R18" s="172"/>
      <c r="S18" s="172"/>
      <c r="T18" s="172"/>
      <c r="U18" s="172"/>
      <c r="V18" s="172"/>
      <c r="W18" s="172"/>
      <c r="X18" s="172"/>
      <c r="Y18" s="173"/>
    </row>
    <row r="19" spans="1:25">
      <c r="A19" s="155"/>
      <c r="B19" s="135" t="s">
        <v>153</v>
      </c>
      <c r="C19" s="167"/>
      <c r="D19" s="167"/>
      <c r="E19" s="174"/>
      <c r="F19" s="174"/>
      <c r="G19" s="174"/>
      <c r="H19" s="174"/>
      <c r="I19" s="174"/>
      <c r="J19" s="174"/>
      <c r="K19" s="174"/>
      <c r="L19" s="174"/>
      <c r="M19" s="174"/>
      <c r="N19" s="174"/>
      <c r="O19" s="174"/>
      <c r="P19" s="174"/>
      <c r="Q19" s="174"/>
      <c r="R19" s="174"/>
      <c r="S19" s="174"/>
      <c r="T19" s="174"/>
      <c r="U19" s="174"/>
      <c r="V19" s="174"/>
      <c r="W19" s="174"/>
      <c r="X19" s="174"/>
      <c r="Y19" s="175"/>
    </row>
    <row r="20" spans="1:25">
      <c r="A20" s="155"/>
      <c r="B20" s="176" t="s">
        <v>198</v>
      </c>
      <c r="C20" s="152">
        <f>VLOOKUP(【20名用】給与計算!B20,[5]給与項目マスタ!$B$3:$C$15,2,0)</f>
        <v>1</v>
      </c>
      <c r="D20" s="167"/>
      <c r="E20" s="177"/>
      <c r="F20" s="177"/>
      <c r="G20" s="177"/>
      <c r="H20" s="177"/>
      <c r="I20" s="177"/>
      <c r="J20" s="177"/>
      <c r="K20" s="177"/>
      <c r="L20" s="177"/>
      <c r="M20" s="177"/>
      <c r="N20" s="177"/>
      <c r="O20" s="177"/>
      <c r="P20" s="177"/>
      <c r="Q20" s="177"/>
      <c r="R20" s="177"/>
      <c r="S20" s="177"/>
      <c r="T20" s="177"/>
      <c r="U20" s="177"/>
      <c r="V20" s="177"/>
      <c r="W20" s="177"/>
      <c r="X20" s="177"/>
      <c r="Y20" s="178"/>
    </row>
    <row r="21" spans="1:25" ht="18.45" thickBot="1">
      <c r="A21" s="160"/>
      <c r="B21" s="161" t="s">
        <v>199</v>
      </c>
      <c r="C21" s="152">
        <f>VLOOKUP(【20名用】給与計算!B21,[5]給与項目マスタ!$B$3:$C$15,2,0)</f>
        <v>1</v>
      </c>
      <c r="D21" s="167"/>
      <c r="E21" s="179"/>
      <c r="F21" s="179"/>
      <c r="G21" s="179"/>
      <c r="H21" s="179"/>
      <c r="I21" s="179"/>
      <c r="J21" s="179"/>
      <c r="K21" s="179"/>
      <c r="L21" s="179"/>
      <c r="M21" s="179"/>
      <c r="N21" s="179"/>
      <c r="O21" s="179"/>
      <c r="P21" s="179"/>
      <c r="Q21" s="179"/>
      <c r="R21" s="179"/>
      <c r="S21" s="179"/>
      <c r="T21" s="179"/>
      <c r="U21" s="179"/>
      <c r="V21" s="179"/>
      <c r="W21" s="179"/>
      <c r="X21" s="179"/>
      <c r="Y21" s="180"/>
    </row>
    <row r="22" spans="1:25">
      <c r="A22" s="155" t="s">
        <v>154</v>
      </c>
      <c r="B22" s="166" t="s">
        <v>211</v>
      </c>
      <c r="C22" s="152">
        <f>VLOOKUP(【20名用】給与計算!B22,[5]給与項目マスタ!$B$3:$C$15,2,0)</f>
        <v>1</v>
      </c>
      <c r="D22" s="167">
        <f>VLOOKUP(B22,[5]給与項目マスタ!$B$3:$D$15,3,0)</f>
        <v>1</v>
      </c>
      <c r="E22" s="172"/>
      <c r="F22" s="172"/>
      <c r="G22" s="172"/>
      <c r="H22" s="172"/>
      <c r="I22" s="172"/>
      <c r="J22" s="172"/>
      <c r="K22" s="172"/>
      <c r="L22" s="172"/>
      <c r="M22" s="172"/>
      <c r="N22" s="172"/>
      <c r="O22" s="172"/>
      <c r="P22" s="172"/>
      <c r="Q22" s="172"/>
      <c r="R22" s="172"/>
      <c r="S22" s="172"/>
      <c r="T22" s="172"/>
      <c r="U22" s="172"/>
      <c r="V22" s="172"/>
      <c r="W22" s="172"/>
      <c r="X22" s="172"/>
      <c r="Y22" s="173"/>
    </row>
    <row r="23" spans="1:25">
      <c r="A23" s="155"/>
      <c r="B23" s="166" t="s">
        <v>201</v>
      </c>
      <c r="C23" s="152">
        <f>VLOOKUP(【20名用】給与計算!B23,[5]給与項目マスタ!$B$3:$C$15,2,0)</f>
        <v>1</v>
      </c>
      <c r="D23" s="167">
        <f>VLOOKUP(B23,[5]給与項目マスタ!$B$3:$D$15,3,0)</f>
        <v>1</v>
      </c>
      <c r="E23" s="174"/>
      <c r="F23" s="172"/>
      <c r="G23" s="172"/>
      <c r="H23" s="172"/>
      <c r="I23" s="172"/>
      <c r="J23" s="172"/>
      <c r="K23" s="172"/>
      <c r="L23" s="172"/>
      <c r="M23" s="172"/>
      <c r="N23" s="172"/>
      <c r="O23" s="172"/>
      <c r="P23" s="172"/>
      <c r="Q23" s="172"/>
      <c r="R23" s="172"/>
      <c r="S23" s="172"/>
      <c r="T23" s="172"/>
      <c r="U23" s="172"/>
      <c r="V23" s="172"/>
      <c r="W23" s="172"/>
      <c r="X23" s="172"/>
      <c r="Y23" s="173"/>
    </row>
    <row r="24" spans="1:25">
      <c r="A24" s="155"/>
      <c r="B24" s="166" t="s">
        <v>202</v>
      </c>
      <c r="C24" s="152">
        <f>VLOOKUP(【20名用】給与計算!B24,[5]給与項目マスタ!$B$3:$C$15,2,0)</f>
        <v>1</v>
      </c>
      <c r="D24" s="167">
        <f>VLOOKUP(B24,[5]給与項目マスタ!$B$3:$D$15,3,0)</f>
        <v>0</v>
      </c>
      <c r="E24" s="174"/>
      <c r="F24" s="174"/>
      <c r="G24" s="174"/>
      <c r="H24" s="174"/>
      <c r="I24" s="174"/>
      <c r="J24" s="174"/>
      <c r="K24" s="174"/>
      <c r="L24" s="174"/>
      <c r="M24" s="174"/>
      <c r="N24" s="174"/>
      <c r="O24" s="174"/>
      <c r="P24" s="174"/>
      <c r="Q24" s="174"/>
      <c r="R24" s="174"/>
      <c r="S24" s="174"/>
      <c r="T24" s="174"/>
      <c r="U24" s="174"/>
      <c r="V24" s="174"/>
      <c r="W24" s="174"/>
      <c r="X24" s="174"/>
      <c r="Y24" s="175"/>
    </row>
    <row r="25" spans="1:25">
      <c r="A25" s="155"/>
      <c r="B25" s="166" t="s">
        <v>203</v>
      </c>
      <c r="C25" s="152">
        <f>VLOOKUP(【20名用】給与計算!B25,[5]給与項目マスタ!$B$3:$C$15,2,0)</f>
        <v>1</v>
      </c>
      <c r="D25" s="167">
        <f>VLOOKUP(B25,[5]給与項目マスタ!$B$3:$D$15,3,0)</f>
        <v>0</v>
      </c>
      <c r="E25" s="174"/>
      <c r="F25" s="174"/>
      <c r="G25" s="174"/>
      <c r="H25" s="174"/>
      <c r="I25" s="174"/>
      <c r="J25" s="174"/>
      <c r="K25" s="174"/>
      <c r="L25" s="174"/>
      <c r="M25" s="174"/>
      <c r="N25" s="174"/>
      <c r="O25" s="174"/>
      <c r="P25" s="174"/>
      <c r="Q25" s="174"/>
      <c r="R25" s="174"/>
      <c r="S25" s="174"/>
      <c r="T25" s="174"/>
      <c r="U25" s="174"/>
      <c r="V25" s="174"/>
      <c r="W25" s="174"/>
      <c r="X25" s="174"/>
      <c r="Y25" s="175"/>
    </row>
    <row r="26" spans="1:25">
      <c r="A26" s="155"/>
      <c r="B26" s="166" t="s">
        <v>204</v>
      </c>
      <c r="C26" s="152">
        <f>VLOOKUP(【20名用】給与計算!B26,[5]給与項目マスタ!$B$3:$C$15,2,0)</f>
        <v>0</v>
      </c>
      <c r="D26" s="167">
        <f>VLOOKUP(B26,[5]給与項目マスタ!$B$3:$D$15,3,0)</f>
        <v>0</v>
      </c>
      <c r="E26" s="174"/>
      <c r="F26" s="174"/>
      <c r="G26" s="174"/>
      <c r="H26" s="174"/>
      <c r="I26" s="174"/>
      <c r="J26" s="174"/>
      <c r="K26" s="174"/>
      <c r="L26" s="174"/>
      <c r="M26" s="174"/>
      <c r="N26" s="174"/>
      <c r="O26" s="174"/>
      <c r="P26" s="174"/>
      <c r="Q26" s="174"/>
      <c r="R26" s="174"/>
      <c r="S26" s="174"/>
      <c r="T26" s="174"/>
      <c r="U26" s="174"/>
      <c r="V26" s="174"/>
      <c r="W26" s="174"/>
      <c r="X26" s="174"/>
      <c r="Y26" s="175"/>
    </row>
    <row r="27" spans="1:25">
      <c r="A27" s="155"/>
      <c r="B27" s="166" t="s">
        <v>205</v>
      </c>
      <c r="C27" s="152">
        <f>VLOOKUP(【20名用】給与計算!B27,[5]給与項目マスタ!$B$3:$C$15,2,0)</f>
        <v>1</v>
      </c>
      <c r="D27" s="167">
        <f>VLOOKUP(B27,[5]給与項目マスタ!$B$3:$D$15,3,0)</f>
        <v>0</v>
      </c>
      <c r="E27" s="181"/>
      <c r="F27" s="174"/>
      <c r="G27" s="174"/>
      <c r="H27" s="174"/>
      <c r="I27" s="174"/>
      <c r="J27" s="174"/>
      <c r="K27" s="174"/>
      <c r="L27" s="174"/>
      <c r="M27" s="174"/>
      <c r="N27" s="174"/>
      <c r="O27" s="174"/>
      <c r="P27" s="174"/>
      <c r="Q27" s="174"/>
      <c r="R27" s="174"/>
      <c r="S27" s="174"/>
      <c r="T27" s="174"/>
      <c r="U27" s="174"/>
      <c r="V27" s="174"/>
      <c r="W27" s="174"/>
      <c r="X27" s="174"/>
      <c r="Y27" s="175"/>
    </row>
    <row r="28" spans="1:25" ht="19.2" customHeight="1">
      <c r="A28" s="155"/>
      <c r="B28" s="166" t="s">
        <v>206</v>
      </c>
      <c r="C28" s="152">
        <f>VLOOKUP(【20名用】給与計算!B28,[5]給与項目マスタ!$B$3:$C$15,2,0)</f>
        <v>1</v>
      </c>
      <c r="D28" s="167">
        <f>VLOOKUP(B28,[5]給与項目マスタ!$B$3:$D$15,3,0)</f>
        <v>0</v>
      </c>
      <c r="E28" s="181"/>
      <c r="F28" s="181"/>
      <c r="G28" s="181"/>
      <c r="H28" s="181"/>
      <c r="I28" s="181"/>
      <c r="J28" s="181"/>
      <c r="K28" s="181"/>
      <c r="L28" s="181"/>
      <c r="M28" s="181"/>
      <c r="N28" s="181"/>
      <c r="O28" s="181"/>
      <c r="P28" s="181"/>
      <c r="Q28" s="181"/>
      <c r="R28" s="181"/>
      <c r="S28" s="181"/>
      <c r="T28" s="181"/>
      <c r="U28" s="181"/>
      <c r="V28" s="181"/>
      <c r="W28" s="181"/>
      <c r="X28" s="181"/>
      <c r="Y28" s="182"/>
    </row>
    <row r="29" spans="1:25" ht="19.2" customHeight="1">
      <c r="A29" s="155"/>
      <c r="B29" s="166" t="s">
        <v>207</v>
      </c>
      <c r="C29" s="152">
        <f>VLOOKUP(【20名用】給与計算!B29,[5]給与項目マスタ!$B$3:$C$15,2,0)</f>
        <v>1</v>
      </c>
      <c r="D29" s="167">
        <f>VLOOKUP(B29,[5]給与項目マスタ!$B$3:$D$15,3,0)</f>
        <v>0</v>
      </c>
      <c r="E29" s="181"/>
      <c r="F29" s="181"/>
      <c r="G29" s="181"/>
      <c r="H29" s="181"/>
      <c r="I29" s="181"/>
      <c r="J29" s="181"/>
      <c r="K29" s="181"/>
      <c r="L29" s="181"/>
      <c r="M29" s="181"/>
      <c r="N29" s="181"/>
      <c r="O29" s="181"/>
      <c r="P29" s="181"/>
      <c r="Q29" s="181"/>
      <c r="R29" s="181"/>
      <c r="S29" s="181"/>
      <c r="T29" s="181"/>
      <c r="U29" s="181"/>
      <c r="V29" s="181"/>
      <c r="W29" s="181"/>
      <c r="X29" s="181"/>
      <c r="Y29" s="182"/>
    </row>
    <row r="30" spans="1:25" ht="19.2" customHeight="1">
      <c r="A30" s="183"/>
      <c r="B30" s="166" t="s">
        <v>208</v>
      </c>
      <c r="C30" s="152">
        <f>VLOOKUP(【20名用】給与計算!B30,[5]給与項目マスタ!$B$3:$C$15,2,0)</f>
        <v>1</v>
      </c>
      <c r="D30" s="167">
        <f>VLOOKUP(B30,[5]給与項目マスタ!$B$3:$D$15,3,0)</f>
        <v>1</v>
      </c>
      <c r="E30" s="174"/>
      <c r="F30" s="174"/>
      <c r="G30" s="174"/>
      <c r="H30" s="174"/>
      <c r="I30" s="174"/>
      <c r="J30" s="174"/>
      <c r="K30" s="174"/>
      <c r="L30" s="174"/>
      <c r="M30" s="174"/>
      <c r="N30" s="174"/>
      <c r="O30" s="174"/>
      <c r="P30" s="174"/>
      <c r="Q30" s="174"/>
      <c r="R30" s="174"/>
      <c r="S30" s="174"/>
      <c r="T30" s="174"/>
      <c r="U30" s="174"/>
      <c r="V30" s="174"/>
      <c r="W30" s="174"/>
      <c r="X30" s="174"/>
      <c r="Y30" s="175"/>
    </row>
    <row r="31" spans="1:25" ht="19.2" customHeight="1" thickBot="1">
      <c r="A31" s="184"/>
      <c r="B31" s="161" t="s">
        <v>208</v>
      </c>
      <c r="C31" s="162">
        <f>VLOOKUP(【20名用】給与計算!B31,[5]給与項目マスタ!$B$3:$C$15,2,0)</f>
        <v>1</v>
      </c>
      <c r="D31" s="162">
        <f>VLOOKUP(B31,[5]給与項目マスタ!$B$3:$D$15,3,0)</f>
        <v>1</v>
      </c>
      <c r="E31" s="185"/>
      <c r="F31" s="185"/>
      <c r="G31" s="185"/>
      <c r="H31" s="185"/>
      <c r="I31" s="185"/>
      <c r="J31" s="185"/>
      <c r="K31" s="185"/>
      <c r="L31" s="185"/>
      <c r="M31" s="185"/>
      <c r="N31" s="185"/>
      <c r="O31" s="185"/>
      <c r="P31" s="185"/>
      <c r="Q31" s="185"/>
      <c r="R31" s="185"/>
      <c r="S31" s="185"/>
      <c r="T31" s="185"/>
      <c r="U31" s="185"/>
      <c r="V31" s="185"/>
      <c r="W31" s="185"/>
      <c r="X31" s="185"/>
      <c r="Y31" s="180"/>
    </row>
    <row r="32" spans="1:25" ht="19.2" customHeight="1" thickBot="1">
      <c r="A32" s="186" t="s">
        <v>155</v>
      </c>
      <c r="B32" s="187"/>
      <c r="C32" s="188"/>
      <c r="D32" s="188"/>
      <c r="E32" s="189"/>
      <c r="F32" s="189"/>
      <c r="G32" s="189"/>
      <c r="H32" s="189"/>
      <c r="I32" s="189"/>
      <c r="J32" s="189"/>
      <c r="K32" s="189"/>
      <c r="L32" s="189"/>
      <c r="M32" s="189"/>
      <c r="N32" s="189"/>
      <c r="O32" s="189"/>
      <c r="P32" s="189"/>
      <c r="Q32" s="189"/>
      <c r="R32" s="189"/>
      <c r="S32" s="189"/>
      <c r="T32" s="189"/>
      <c r="U32" s="189"/>
      <c r="V32" s="189"/>
      <c r="W32" s="189"/>
      <c r="X32" s="189"/>
      <c r="Y32" s="190"/>
    </row>
    <row r="33" spans="1:25" ht="19.2" customHeight="1" outlineLevel="1" thickBot="1">
      <c r="A33" s="184"/>
      <c r="B33" s="161" t="s">
        <v>156</v>
      </c>
      <c r="C33" s="191"/>
      <c r="D33" s="191"/>
      <c r="E33" s="192"/>
      <c r="F33" s="192"/>
      <c r="G33" s="192"/>
      <c r="H33" s="192"/>
      <c r="I33" s="192"/>
      <c r="J33" s="192"/>
      <c r="K33" s="192"/>
      <c r="L33" s="192"/>
      <c r="M33" s="192"/>
      <c r="N33" s="192"/>
      <c r="O33" s="192"/>
      <c r="P33" s="192"/>
      <c r="Q33" s="192"/>
      <c r="R33" s="192"/>
      <c r="S33" s="192"/>
      <c r="T33" s="192"/>
      <c r="U33" s="192"/>
      <c r="V33" s="192"/>
      <c r="W33" s="192"/>
      <c r="X33" s="192"/>
      <c r="Y33" s="193"/>
    </row>
    <row r="34" spans="1:25" ht="19.2" customHeight="1" outlineLevel="1" thickBot="1">
      <c r="A34" s="184"/>
      <c r="B34" s="161" t="s">
        <v>157</v>
      </c>
      <c r="C34" s="162"/>
      <c r="D34" s="162"/>
      <c r="E34" s="194"/>
      <c r="F34" s="194"/>
      <c r="G34" s="194"/>
      <c r="H34" s="194"/>
      <c r="I34" s="194"/>
      <c r="J34" s="194"/>
      <c r="K34" s="194"/>
      <c r="L34" s="194"/>
      <c r="M34" s="194"/>
      <c r="N34" s="194"/>
      <c r="O34" s="194"/>
      <c r="P34" s="194"/>
      <c r="Q34" s="194"/>
      <c r="R34" s="194"/>
      <c r="S34" s="194"/>
      <c r="T34" s="194"/>
      <c r="U34" s="194"/>
      <c r="V34" s="194"/>
      <c r="W34" s="194"/>
      <c r="X34" s="194"/>
      <c r="Y34" s="180"/>
    </row>
    <row r="35" spans="1:25">
      <c r="A35" s="155" t="s">
        <v>158</v>
      </c>
      <c r="B35" s="166" t="s">
        <v>159</v>
      </c>
      <c r="C35" s="167"/>
      <c r="D35" s="167"/>
      <c r="E35" s="195"/>
      <c r="F35" s="195"/>
      <c r="G35" s="195"/>
      <c r="H35" s="195"/>
      <c r="I35" s="195"/>
      <c r="J35" s="195"/>
      <c r="K35" s="195"/>
      <c r="L35" s="195"/>
      <c r="M35" s="195"/>
      <c r="N35" s="195"/>
      <c r="O35" s="195"/>
      <c r="P35" s="195"/>
      <c r="Q35" s="195"/>
      <c r="R35" s="195"/>
      <c r="S35" s="195"/>
      <c r="T35" s="195"/>
      <c r="U35" s="195"/>
      <c r="V35" s="195"/>
      <c r="W35" s="195"/>
      <c r="X35" s="195"/>
      <c r="Y35" s="173"/>
    </row>
    <row r="36" spans="1:25">
      <c r="A36" s="155"/>
      <c r="B36" s="135" t="s">
        <v>160</v>
      </c>
      <c r="C36" s="167"/>
      <c r="D36" s="167"/>
      <c r="E36" s="195"/>
      <c r="F36" s="195"/>
      <c r="G36" s="195"/>
      <c r="H36" s="195"/>
      <c r="I36" s="195"/>
      <c r="J36" s="195"/>
      <c r="K36" s="195"/>
      <c r="L36" s="195"/>
      <c r="M36" s="195"/>
      <c r="N36" s="195"/>
      <c r="O36" s="195"/>
      <c r="P36" s="195"/>
      <c r="Q36" s="195"/>
      <c r="R36" s="195"/>
      <c r="S36" s="195"/>
      <c r="T36" s="195"/>
      <c r="U36" s="195"/>
      <c r="V36" s="195"/>
      <c r="W36" s="195"/>
      <c r="X36" s="195"/>
      <c r="Y36" s="175"/>
    </row>
    <row r="37" spans="1:25">
      <c r="A37" s="155"/>
      <c r="B37" s="135" t="s">
        <v>161</v>
      </c>
      <c r="C37" s="167"/>
      <c r="D37" s="167"/>
      <c r="E37" s="195"/>
      <c r="F37" s="195"/>
      <c r="G37" s="195"/>
      <c r="H37" s="195"/>
      <c r="I37" s="195"/>
      <c r="J37" s="195"/>
      <c r="K37" s="195"/>
      <c r="L37" s="195"/>
      <c r="M37" s="195"/>
      <c r="N37" s="195"/>
      <c r="O37" s="195"/>
      <c r="P37" s="195"/>
      <c r="Q37" s="195"/>
      <c r="R37" s="195"/>
      <c r="S37" s="195"/>
      <c r="T37" s="195"/>
      <c r="U37" s="195"/>
      <c r="V37" s="195"/>
      <c r="W37" s="195"/>
      <c r="X37" s="195"/>
      <c r="Y37" s="175"/>
    </row>
    <row r="38" spans="1:25">
      <c r="A38" s="155"/>
      <c r="B38" s="135" t="s">
        <v>162</v>
      </c>
      <c r="C38" s="167"/>
      <c r="D38" s="167"/>
      <c r="E38" s="195"/>
      <c r="F38" s="195"/>
      <c r="G38" s="195"/>
      <c r="H38" s="195"/>
      <c r="I38" s="195"/>
      <c r="J38" s="195"/>
      <c r="K38" s="195"/>
      <c r="L38" s="195"/>
      <c r="M38" s="195"/>
      <c r="N38" s="195"/>
      <c r="O38" s="195"/>
      <c r="P38" s="195"/>
      <c r="Q38" s="195"/>
      <c r="R38" s="195"/>
      <c r="S38" s="195"/>
      <c r="T38" s="195"/>
      <c r="U38" s="195"/>
      <c r="V38" s="195"/>
      <c r="W38" s="195"/>
      <c r="X38" s="195"/>
      <c r="Y38" s="175"/>
    </row>
    <row r="39" spans="1:25" ht="18.45" thickBot="1">
      <c r="A39" s="160"/>
      <c r="B39" s="161" t="s">
        <v>163</v>
      </c>
      <c r="C39" s="162"/>
      <c r="D39" s="162"/>
      <c r="E39" s="179"/>
      <c r="F39" s="179"/>
      <c r="G39" s="179"/>
      <c r="H39" s="179"/>
      <c r="I39" s="179"/>
      <c r="J39" s="179"/>
      <c r="K39" s="179"/>
      <c r="L39" s="179"/>
      <c r="M39" s="179"/>
      <c r="N39" s="179"/>
      <c r="O39" s="179"/>
      <c r="P39" s="179"/>
      <c r="Q39" s="179"/>
      <c r="R39" s="179"/>
      <c r="S39" s="179"/>
      <c r="T39" s="179"/>
      <c r="U39" s="179"/>
      <c r="V39" s="179"/>
      <c r="W39" s="179"/>
      <c r="X39" s="179"/>
      <c r="Y39" s="180"/>
    </row>
    <row r="40" spans="1:25">
      <c r="A40" s="196" t="s">
        <v>164</v>
      </c>
      <c r="B40" s="136"/>
      <c r="C40" s="197"/>
      <c r="D40" s="197"/>
      <c r="E40" s="198"/>
      <c r="F40" s="198"/>
      <c r="G40" s="198"/>
      <c r="H40" s="198"/>
      <c r="I40" s="198"/>
      <c r="J40" s="198"/>
      <c r="K40" s="198"/>
      <c r="L40" s="198"/>
      <c r="M40" s="198"/>
      <c r="N40" s="198"/>
      <c r="O40" s="198"/>
      <c r="P40" s="198"/>
      <c r="Q40" s="198"/>
      <c r="R40" s="198"/>
      <c r="S40" s="198"/>
      <c r="T40" s="198"/>
      <c r="U40" s="198"/>
      <c r="V40" s="198"/>
      <c r="W40" s="198"/>
      <c r="X40" s="198"/>
      <c r="Y40" s="173"/>
    </row>
    <row r="41" spans="1:25" ht="18.45" thickBot="1">
      <c r="A41" s="199" t="s">
        <v>165</v>
      </c>
      <c r="B41" s="187"/>
      <c r="C41" s="200"/>
      <c r="D41" s="200"/>
      <c r="E41" s="201"/>
      <c r="F41" s="201"/>
      <c r="G41" s="201"/>
      <c r="H41" s="201"/>
      <c r="I41" s="201"/>
      <c r="J41" s="201"/>
      <c r="K41" s="201"/>
      <c r="L41" s="201"/>
      <c r="M41" s="201"/>
      <c r="N41" s="201"/>
      <c r="O41" s="201"/>
      <c r="P41" s="201"/>
      <c r="Q41" s="201"/>
      <c r="R41" s="201"/>
      <c r="S41" s="201"/>
      <c r="T41" s="201"/>
      <c r="U41" s="201"/>
      <c r="V41" s="201"/>
      <c r="W41" s="201"/>
      <c r="X41" s="201"/>
      <c r="Y41" s="180"/>
    </row>
    <row r="42" spans="1:25">
      <c r="A42" s="165" t="s">
        <v>166</v>
      </c>
      <c r="B42" s="166" t="s">
        <v>167</v>
      </c>
      <c r="C42" s="167"/>
      <c r="D42" s="167"/>
      <c r="E42" s="195"/>
      <c r="F42" s="195"/>
      <c r="G42" s="195"/>
      <c r="H42" s="195"/>
      <c r="I42" s="195"/>
      <c r="J42" s="195"/>
      <c r="K42" s="195"/>
      <c r="L42" s="195"/>
      <c r="M42" s="195"/>
      <c r="N42" s="195"/>
      <c r="O42" s="195"/>
      <c r="P42" s="195"/>
      <c r="Q42" s="195"/>
      <c r="R42" s="195"/>
      <c r="S42" s="195"/>
      <c r="T42" s="195"/>
      <c r="U42" s="195"/>
      <c r="V42" s="195"/>
      <c r="W42" s="195"/>
      <c r="X42" s="195"/>
      <c r="Y42" s="173"/>
    </row>
    <row r="43" spans="1:25">
      <c r="A43" s="155"/>
      <c r="B43" s="135" t="s">
        <v>168</v>
      </c>
      <c r="C43" s="152"/>
      <c r="D43" s="152"/>
      <c r="E43" s="202"/>
      <c r="F43" s="202"/>
      <c r="G43" s="202"/>
      <c r="H43" s="202"/>
      <c r="I43" s="202"/>
      <c r="J43" s="202"/>
      <c r="K43" s="202"/>
      <c r="L43" s="202"/>
      <c r="M43" s="202"/>
      <c r="N43" s="202"/>
      <c r="O43" s="202"/>
      <c r="P43" s="202"/>
      <c r="Q43" s="202"/>
      <c r="R43" s="202"/>
      <c r="S43" s="202"/>
      <c r="T43" s="202"/>
      <c r="U43" s="202"/>
      <c r="V43" s="202"/>
      <c r="W43" s="202"/>
      <c r="X43" s="202"/>
      <c r="Y43" s="175"/>
    </row>
    <row r="44" spans="1:25">
      <c r="A44" s="155"/>
      <c r="B44" s="135" t="s">
        <v>169</v>
      </c>
      <c r="C44" s="152"/>
      <c r="D44" s="152"/>
      <c r="E44" s="202"/>
      <c r="F44" s="202"/>
      <c r="G44" s="202"/>
      <c r="H44" s="202"/>
      <c r="I44" s="202"/>
      <c r="J44" s="202"/>
      <c r="K44" s="202"/>
      <c r="L44" s="202"/>
      <c r="M44" s="202"/>
      <c r="N44" s="202"/>
      <c r="O44" s="202"/>
      <c r="P44" s="202"/>
      <c r="Q44" s="202"/>
      <c r="R44" s="202"/>
      <c r="S44" s="202"/>
      <c r="T44" s="202"/>
      <c r="U44" s="202"/>
      <c r="V44" s="202"/>
      <c r="W44" s="202"/>
      <c r="X44" s="202"/>
      <c r="Y44" s="175"/>
    </row>
    <row r="45" spans="1:25">
      <c r="A45" s="155"/>
      <c r="B45" s="156" t="s">
        <v>170</v>
      </c>
      <c r="C45" s="157"/>
      <c r="D45" s="157"/>
      <c r="E45" s="203"/>
      <c r="F45" s="203"/>
      <c r="G45" s="203"/>
      <c r="H45" s="203"/>
      <c r="I45" s="203"/>
      <c r="J45" s="203"/>
      <c r="K45" s="203"/>
      <c r="L45" s="203"/>
      <c r="M45" s="203"/>
      <c r="N45" s="203"/>
      <c r="O45" s="203"/>
      <c r="P45" s="203"/>
      <c r="Q45" s="203"/>
      <c r="R45" s="203"/>
      <c r="S45" s="203"/>
      <c r="T45" s="203"/>
      <c r="U45" s="203"/>
      <c r="V45" s="203"/>
      <c r="W45" s="203"/>
      <c r="X45" s="203"/>
      <c r="Y45" s="182"/>
    </row>
    <row r="46" spans="1:25" ht="18.45" thickBot="1">
      <c r="A46" s="199" t="s">
        <v>171</v>
      </c>
      <c r="B46" s="187"/>
      <c r="C46" s="162"/>
      <c r="D46" s="162"/>
      <c r="E46" s="201"/>
      <c r="F46" s="201"/>
      <c r="G46" s="201"/>
      <c r="H46" s="201"/>
      <c r="I46" s="201"/>
      <c r="J46" s="201"/>
      <c r="K46" s="201"/>
      <c r="L46" s="201"/>
      <c r="M46" s="201"/>
      <c r="N46" s="201"/>
      <c r="O46" s="201"/>
      <c r="P46" s="201"/>
      <c r="Q46" s="201"/>
      <c r="R46" s="201"/>
      <c r="S46" s="201"/>
      <c r="T46" s="201"/>
      <c r="U46" s="201"/>
      <c r="V46" s="201"/>
      <c r="W46" s="201"/>
      <c r="X46" s="201"/>
      <c r="Y46" s="180"/>
    </row>
    <row r="47" spans="1:25" outlineLevel="1">
      <c r="A47" s="155" t="s">
        <v>172</v>
      </c>
      <c r="B47" s="166" t="s">
        <v>173</v>
      </c>
      <c r="C47" s="167"/>
      <c r="D47" s="167"/>
      <c r="E47" s="195"/>
      <c r="F47" s="195"/>
      <c r="G47" s="195"/>
      <c r="H47" s="195"/>
      <c r="I47" s="195"/>
      <c r="J47" s="195"/>
      <c r="K47" s="195"/>
      <c r="L47" s="195"/>
      <c r="M47" s="195"/>
      <c r="N47" s="195"/>
      <c r="O47" s="195"/>
      <c r="P47" s="195"/>
      <c r="Q47" s="195"/>
      <c r="R47" s="195"/>
      <c r="S47" s="195"/>
      <c r="T47" s="195"/>
      <c r="U47" s="195"/>
      <c r="V47" s="195"/>
      <c r="W47" s="195"/>
      <c r="X47" s="195"/>
      <c r="Y47" s="173"/>
    </row>
    <row r="48" spans="1:25" outlineLevel="1">
      <c r="A48" s="155"/>
      <c r="B48" s="135" t="s">
        <v>174</v>
      </c>
      <c r="C48" s="152"/>
      <c r="D48" s="152"/>
      <c r="E48" s="202"/>
      <c r="F48" s="202"/>
      <c r="G48" s="202"/>
      <c r="H48" s="202"/>
      <c r="I48" s="202"/>
      <c r="J48" s="202"/>
      <c r="K48" s="202"/>
      <c r="L48" s="202"/>
      <c r="M48" s="202"/>
      <c r="N48" s="202"/>
      <c r="O48" s="202"/>
      <c r="P48" s="202"/>
      <c r="Q48" s="202"/>
      <c r="R48" s="202"/>
      <c r="S48" s="202"/>
      <c r="T48" s="202"/>
      <c r="U48" s="202"/>
      <c r="V48" s="202"/>
      <c r="W48" s="202"/>
      <c r="X48" s="202"/>
      <c r="Y48" s="175"/>
    </row>
    <row r="49" spans="1:25" outlineLevel="1">
      <c r="A49" s="204"/>
      <c r="B49" s="135" t="s">
        <v>175</v>
      </c>
      <c r="C49" s="152"/>
      <c r="D49" s="152"/>
      <c r="E49" s="202"/>
      <c r="F49" s="202"/>
      <c r="G49" s="202"/>
      <c r="H49" s="202"/>
      <c r="I49" s="202"/>
      <c r="J49" s="202"/>
      <c r="K49" s="202"/>
      <c r="L49" s="202"/>
      <c r="M49" s="202"/>
      <c r="N49" s="202"/>
      <c r="O49" s="202"/>
      <c r="P49" s="202"/>
      <c r="Q49" s="202"/>
      <c r="R49" s="202"/>
      <c r="S49" s="202"/>
      <c r="T49" s="202"/>
      <c r="U49" s="202"/>
      <c r="V49" s="202"/>
      <c r="W49" s="202"/>
      <c r="X49" s="202"/>
      <c r="Y49" s="175"/>
    </row>
    <row r="50" spans="1:25" outlineLevel="1">
      <c r="A50" s="196" t="s">
        <v>176</v>
      </c>
      <c r="B50" s="205"/>
      <c r="C50" s="152"/>
      <c r="D50" s="152"/>
      <c r="E50" s="206"/>
      <c r="F50" s="206"/>
      <c r="G50" s="206"/>
      <c r="H50" s="206"/>
      <c r="I50" s="206"/>
      <c r="J50" s="206"/>
      <c r="K50" s="206"/>
      <c r="L50" s="206"/>
      <c r="M50" s="206"/>
      <c r="N50" s="206"/>
      <c r="O50" s="206"/>
      <c r="P50" s="206"/>
      <c r="Q50" s="206"/>
      <c r="R50" s="206"/>
      <c r="S50" s="206"/>
      <c r="T50" s="206"/>
      <c r="U50" s="206"/>
      <c r="V50" s="206"/>
      <c r="W50" s="206"/>
      <c r="X50" s="206"/>
      <c r="Y50" s="175"/>
    </row>
    <row r="51" spans="1:25">
      <c r="A51" s="207" t="s">
        <v>177</v>
      </c>
      <c r="B51" s="205"/>
      <c r="C51" s="208"/>
      <c r="D51" s="208"/>
      <c r="E51" s="206"/>
      <c r="F51" s="206"/>
      <c r="G51" s="206"/>
      <c r="H51" s="206"/>
      <c r="I51" s="206"/>
      <c r="J51" s="206"/>
      <c r="K51" s="206"/>
      <c r="L51" s="206"/>
      <c r="M51" s="206"/>
      <c r="N51" s="206"/>
      <c r="O51" s="206"/>
      <c r="P51" s="206"/>
      <c r="Q51" s="206"/>
      <c r="R51" s="206"/>
      <c r="S51" s="206"/>
      <c r="T51" s="206"/>
      <c r="U51" s="206"/>
      <c r="V51" s="206"/>
      <c r="W51" s="206"/>
      <c r="X51" s="206"/>
      <c r="Y51" s="175"/>
    </row>
    <row r="52" spans="1:25">
      <c r="A52" s="151" t="s">
        <v>178</v>
      </c>
      <c r="B52" s="135" t="s">
        <v>130</v>
      </c>
      <c r="C52" s="152"/>
      <c r="D52" s="152"/>
      <c r="E52" s="209"/>
      <c r="F52" s="209"/>
      <c r="G52" s="209"/>
      <c r="H52" s="209"/>
      <c r="I52" s="209"/>
      <c r="J52" s="209"/>
      <c r="K52" s="209"/>
      <c r="L52" s="209"/>
      <c r="M52" s="209"/>
      <c r="N52" s="209"/>
      <c r="O52" s="209"/>
      <c r="P52" s="209"/>
      <c r="Q52" s="209"/>
      <c r="R52" s="209"/>
      <c r="S52" s="209"/>
      <c r="T52" s="209"/>
      <c r="U52" s="209"/>
      <c r="V52" s="209"/>
      <c r="W52" s="209"/>
      <c r="X52" s="209"/>
      <c r="Y52" s="175"/>
    </row>
    <row r="53" spans="1:25" ht="18.45" outlineLevel="1" thickBot="1">
      <c r="A53" s="155"/>
      <c r="B53" s="161" t="s">
        <v>179</v>
      </c>
      <c r="C53" s="162"/>
      <c r="D53" s="162"/>
      <c r="E53" s="210" t="str">
        <f>IF(E2="","",IF([3]社員情報!$P3="甲",IF(E51&gt;=3500000,(E51-3500000)*45.945%,IF(E51&gt;=2250000,(E51-2250000)*40.84%,IF(E51&gt;=2210000,(E51-2210000)*40.84%,IF(E51&gt;=2170000,(E51-2170000)*40.84%,IF(E51&gt;=2130000,(E51-2130000)*40.84%,IF(E51&gt;=1710000,(E51-1710000)*40.84%,IF(E51&gt;= 960000,(E51- 960000)*33.693%,IF(E51&gt;=790000,(E51-790000)*23.483%,IF(E51&gt;=740000,(E51-740000)*20.42%,0))))))))),IF(E51&gt;=1710000,(E51-1710000)*45.945%,IF(E51&gt;=740000,(E51-740000)*40.84%,0))))</f>
        <v/>
      </c>
      <c r="F53" s="210" t="str">
        <f>IF(F2="","",IF([3]社員情報!$P4="甲",IF(F51&gt;=3500000,(F51-3500000)*45.945%,IF(F51&gt;=2250000,(F51-2250000)*40.84%,IF(F51&gt;=2210000,(F51-2210000)*40.84%,IF(F51&gt;=2170000,(F51-2170000)*40.84%,IF(F51&gt;=2130000,(F51-2130000)*40.84%,IF(F51&gt;=1710000,(F51-1710000)*40.84%,IF(F51&gt;= 960000,(F51- 960000)*33.693%,IF(F51&gt;=790000,(F51-790000)*23.483%,IF(F51&gt;=740000,(F51-740000)*20.42%,0))))))))),IF(F51&gt;=1710000,(F51-1710000)*45.945%,IF(F51&gt;=740000,(F51-740000)*40.84%,0))))</f>
        <v/>
      </c>
      <c r="G53" s="210" t="str">
        <f>IF(G2="","",IF([3]社員情報!$P5="甲",IF(G51&gt;=3500000,(G51-3500000)*45.945%,IF(G51&gt;=2250000,(G51-2250000)*40.84%,IF(G51&gt;=2210000,(G51-2210000)*40.84%,IF(G51&gt;=2170000,(G51-2170000)*40.84%,IF(G51&gt;=2130000,(G51-2130000)*40.84%,IF(G51&gt;=1710000,(G51-1710000)*40.84%,IF(G51&gt;= 960000,(G51- 960000)*33.693%,IF(G51&gt;=790000,(G51-790000)*23.483%,IF(G51&gt;=740000,(G51-740000)*20.42%,0))))))))),IF(G51&gt;=1710000,(G51-1710000)*45.945%,IF(G51&gt;=740000,(G51-740000)*40.84%,0))))</f>
        <v/>
      </c>
      <c r="H53" s="210" t="str">
        <f>IF(H2="","",IF([3]社員情報!$P6="甲",IF(H51&gt;=3500000,(H51-3500000)*45.945%,IF(H51&gt;=2250000,(H51-2250000)*40.84%,IF(H51&gt;=2210000,(H51-2210000)*40.84%,IF(H51&gt;=2170000,(H51-2170000)*40.84%,IF(H51&gt;=2130000,(H51-2130000)*40.84%,IF(H51&gt;=1710000,(H51-1710000)*40.84%,IF(H51&gt;= 960000,(H51- 960000)*33.693%,IF(H51&gt;=790000,(H51-790000)*23.483%,IF(H51&gt;=740000,(H51-740000)*20.42%,0))))))))),IF(H51&gt;=1710000,(H51-1710000)*45.945%,IF(H51&gt;=740000,(H51-740000)*40.84%,0))))</f>
        <v/>
      </c>
      <c r="I53" s="210" t="str">
        <f>IF(I2="","",IF([3]社員情報!$P7="甲",IF(I51&gt;=3500000,(I51-3500000)*45.945%,IF(I51&gt;=2250000,(I51-2250000)*40.84%,IF(I51&gt;=2210000,(I51-2210000)*40.84%,IF(I51&gt;=2170000,(I51-2170000)*40.84%,IF(I51&gt;=2130000,(I51-2130000)*40.84%,IF(I51&gt;=1710000,(I51-1710000)*40.84%,IF(I51&gt;= 960000,(I51- 960000)*33.693%,IF(I51&gt;=790000,(I51-790000)*23.483%,IF(I51&gt;=740000,(I51-740000)*20.42%,0))))))))),IF(I51&gt;=1710000,(I51-1710000)*45.945%,IF(I51&gt;=740000,(I51-740000)*40.84%,0))))</f>
        <v/>
      </c>
      <c r="J53" s="210" t="str">
        <f>IF(J2="","",IF([3]社員情報!$P8="甲",IF(J51&gt;=3500000,(J51-3500000)*45.945%,IF(J51&gt;=2250000,(J51-2250000)*40.84%,IF(J51&gt;=2210000,(J51-2210000)*40.84%,IF(J51&gt;=2170000,(J51-2170000)*40.84%,IF(J51&gt;=2130000,(J51-2130000)*40.84%,IF(J51&gt;=1710000,(J51-1710000)*40.84%,IF(J51&gt;= 960000,(J51- 960000)*33.693%,IF(J51&gt;=790000,(J51-790000)*23.483%,IF(J51&gt;=740000,(J51-740000)*20.42%,0))))))))),IF(J51&gt;=1710000,(J51-1710000)*45.945%,IF(J51&gt;=740000,(J51-740000)*40.84%,0))))</f>
        <v/>
      </c>
      <c r="K53" s="210" t="str">
        <f>IF(K2="","",IF([3]社員情報!$P9="甲",IF(K51&gt;=3500000,(K51-3500000)*45.945%,IF(K51&gt;=2250000,(K51-2250000)*40.84%,IF(K51&gt;=2210000,(K51-2210000)*40.84%,IF(K51&gt;=2170000,(K51-2170000)*40.84%,IF(K51&gt;=2130000,(K51-2130000)*40.84%,IF(K51&gt;=1710000,(K51-1710000)*40.84%,IF(K51&gt;= 960000,(K51- 960000)*33.693%,IF(K51&gt;=790000,(K51-790000)*23.483%,IF(K51&gt;=740000,(K51-740000)*20.42%,0))))))))),IF(K51&gt;=1710000,(K51-1710000)*45.945%,IF(K51&gt;=740000,(K51-740000)*40.84%,0))))</f>
        <v/>
      </c>
      <c r="L53" s="210" t="str">
        <f>IF(L2="","",IF([3]社員情報!$P10="甲",IF(L51&gt;=3500000,(L51-3500000)*45.945%,IF(L51&gt;=2250000,(L51-2250000)*40.84%,IF(L51&gt;=2210000,(L51-2210000)*40.84%,IF(L51&gt;=2170000,(L51-2170000)*40.84%,IF(L51&gt;=2130000,(L51-2130000)*40.84%,IF(L51&gt;=1710000,(L51-1710000)*40.84%,IF(L51&gt;= 960000,(L51- 960000)*33.693%,IF(L51&gt;=790000,(L51-790000)*23.483%,IF(L51&gt;=740000,(L51-740000)*20.42%,0))))))))),IF(L51&gt;=1710000,(L51-1710000)*45.945%,IF(L51&gt;=740000,(L51-740000)*40.84%,0))))</f>
        <v/>
      </c>
      <c r="M53" s="210" t="str">
        <f>IF(M2="","",IF([3]社員情報!$P11="甲",IF(M51&gt;=3500000,(M51-3500000)*45.945%,IF(M51&gt;=2250000,(M51-2250000)*40.84%,IF(M51&gt;=2210000,(M51-2210000)*40.84%,IF(M51&gt;=2170000,(M51-2170000)*40.84%,IF(M51&gt;=2130000,(M51-2130000)*40.84%,IF(M51&gt;=1710000,(M51-1710000)*40.84%,IF(M51&gt;= 960000,(M51- 960000)*33.693%,IF(M51&gt;=790000,(M51-790000)*23.483%,IF(M51&gt;=740000,(M51-740000)*20.42%,0))))))))),IF(M51&gt;=1710000,(M51-1710000)*45.945%,IF(M51&gt;=740000,(M51-740000)*40.84%,0))))</f>
        <v/>
      </c>
      <c r="N53" s="210" t="str">
        <f>IF(N2="","",IF([3]社員情報!$P12="甲",IF(N51&gt;=3500000,(N51-3500000)*45.945%,IF(N51&gt;=2250000,(N51-2250000)*40.84%,IF(N51&gt;=2210000,(N51-2210000)*40.84%,IF(N51&gt;=2170000,(N51-2170000)*40.84%,IF(N51&gt;=2130000,(N51-2130000)*40.84%,IF(N51&gt;=1710000,(N51-1710000)*40.84%,IF(N51&gt;= 960000,(N51- 960000)*33.693%,IF(N51&gt;=790000,(N51-790000)*23.483%,IF(N51&gt;=740000,(N51-740000)*20.42%,0))))))))),IF(N51&gt;=1710000,(N51-1710000)*45.945%,IF(N51&gt;=740000,(N51-740000)*40.84%,0))))</f>
        <v/>
      </c>
      <c r="O53" s="210" t="str">
        <f>IF(O2="","",IF([3]社員情報!$P13="甲",IF(O51&gt;=3500000,(O51-3500000)*45.945%,IF(O51&gt;=2250000,(O51-2250000)*40.84%,IF(O51&gt;=2210000,(O51-2210000)*40.84%,IF(O51&gt;=2170000,(O51-2170000)*40.84%,IF(O51&gt;=2130000,(O51-2130000)*40.84%,IF(O51&gt;=1710000,(O51-1710000)*40.84%,IF(O51&gt;= 960000,(O51- 960000)*33.693%,IF(O51&gt;=790000,(O51-790000)*23.483%,IF(O51&gt;=740000,(O51-740000)*20.42%,0))))))))),IF(O51&gt;=1710000,(O51-1710000)*45.945%,IF(O51&gt;=740000,(O51-740000)*40.84%,0))))</f>
        <v/>
      </c>
      <c r="P53" s="210" t="str">
        <f>IF(P2="","",IF([3]社員情報!$P14="甲",IF(P51&gt;=3500000,(P51-3500000)*45.945%,IF(P51&gt;=2250000,(P51-2250000)*40.84%,IF(P51&gt;=2210000,(P51-2210000)*40.84%,IF(P51&gt;=2170000,(P51-2170000)*40.84%,IF(P51&gt;=2130000,(P51-2130000)*40.84%,IF(P51&gt;=1710000,(P51-1710000)*40.84%,IF(P51&gt;= 960000,(P51- 960000)*33.693%,IF(P51&gt;=790000,(P51-790000)*23.483%,IF(P51&gt;=740000,(P51-740000)*20.42%,0))))))))),IF(P51&gt;=1710000,(P51-1710000)*45.945%,IF(P51&gt;=740000,(P51-740000)*40.84%,0))))</f>
        <v/>
      </c>
      <c r="Q53" s="210" t="str">
        <f>IF(Q2="","",IF([3]社員情報!$P15="甲",IF(Q51&gt;=3500000,(Q51-3500000)*45.945%,IF(Q51&gt;=2250000,(Q51-2250000)*40.84%,IF(Q51&gt;=2210000,(Q51-2210000)*40.84%,IF(Q51&gt;=2170000,(Q51-2170000)*40.84%,IF(Q51&gt;=2130000,(Q51-2130000)*40.84%,IF(Q51&gt;=1710000,(Q51-1710000)*40.84%,IF(Q51&gt;= 960000,(Q51- 960000)*33.693%,IF(Q51&gt;=790000,(Q51-790000)*23.483%,IF(Q51&gt;=740000,(Q51-740000)*20.42%,0))))))))),IF(Q51&gt;=1710000,(Q51-1710000)*45.945%,IF(Q51&gt;=740000,(Q51-740000)*40.84%,0))))</f>
        <v/>
      </c>
      <c r="R53" s="210" t="str">
        <f>IF(R2="","",IF([3]社員情報!$P16="甲",IF(R51&gt;=3500000,(R51-3500000)*45.945%,IF(R51&gt;=2250000,(R51-2250000)*40.84%,IF(R51&gt;=2210000,(R51-2210000)*40.84%,IF(R51&gt;=2170000,(R51-2170000)*40.84%,IF(R51&gt;=2130000,(R51-2130000)*40.84%,IF(R51&gt;=1710000,(R51-1710000)*40.84%,IF(R51&gt;= 960000,(R51- 960000)*33.693%,IF(R51&gt;=790000,(R51-790000)*23.483%,IF(R51&gt;=740000,(R51-740000)*20.42%,0))))))))),IF(R51&gt;=1710000,(R51-1710000)*45.945%,IF(R51&gt;=740000,(R51-740000)*40.84%,0))))</f>
        <v/>
      </c>
      <c r="S53" s="210" t="str">
        <f>IF(S2="","",IF([3]社員情報!$P17="甲",IF(S51&gt;=3500000,(S51-3500000)*45.945%,IF(S51&gt;=2250000,(S51-2250000)*40.84%,IF(S51&gt;=2210000,(S51-2210000)*40.84%,IF(S51&gt;=2170000,(S51-2170000)*40.84%,IF(S51&gt;=2130000,(S51-2130000)*40.84%,IF(S51&gt;=1710000,(S51-1710000)*40.84%,IF(S51&gt;= 960000,(S51- 960000)*33.693%,IF(S51&gt;=790000,(S51-790000)*23.483%,IF(S51&gt;=740000,(S51-740000)*20.42%,0))))))))),IF(S51&gt;=1710000,(S51-1710000)*45.945%,IF(S51&gt;=740000,(S51-740000)*40.84%,0))))</f>
        <v/>
      </c>
      <c r="T53" s="210" t="str">
        <f>IF(T2="","",IF([3]社員情報!$P18="甲",IF(T51&gt;=3500000,(T51-3500000)*45.945%,IF(T51&gt;=2250000,(T51-2250000)*40.84%,IF(T51&gt;=2210000,(T51-2210000)*40.84%,IF(T51&gt;=2170000,(T51-2170000)*40.84%,IF(T51&gt;=2130000,(T51-2130000)*40.84%,IF(T51&gt;=1710000,(T51-1710000)*40.84%,IF(T51&gt;= 960000,(T51- 960000)*33.693%,IF(T51&gt;=790000,(T51-790000)*23.483%,IF(T51&gt;=740000,(T51-740000)*20.42%,0))))))))),IF(T51&gt;=1710000,(T51-1710000)*45.945%,IF(T51&gt;=740000,(T51-740000)*40.84%,0))))</f>
        <v/>
      </c>
      <c r="U53" s="210" t="str">
        <f>IF(U2="","",IF([3]社員情報!$P19="甲",IF(U51&gt;=3500000,(U51-3500000)*45.945%,IF(U51&gt;=2250000,(U51-2250000)*40.84%,IF(U51&gt;=2210000,(U51-2210000)*40.84%,IF(U51&gt;=2170000,(U51-2170000)*40.84%,IF(U51&gt;=2130000,(U51-2130000)*40.84%,IF(U51&gt;=1710000,(U51-1710000)*40.84%,IF(U51&gt;= 960000,(U51- 960000)*33.693%,IF(U51&gt;=790000,(U51-790000)*23.483%,IF(U51&gt;=740000,(U51-740000)*20.42%,0))))))))),IF(U51&gt;=1710000,(U51-1710000)*45.945%,IF(U51&gt;=740000,(U51-740000)*40.84%,0))))</f>
        <v/>
      </c>
      <c r="V53" s="210" t="str">
        <f>IF(V2="","",IF([3]社員情報!$P20="甲",IF(V51&gt;=3500000,(V51-3500000)*45.945%,IF(V51&gt;=2250000,(V51-2250000)*40.84%,IF(V51&gt;=2210000,(V51-2210000)*40.84%,IF(V51&gt;=2170000,(V51-2170000)*40.84%,IF(V51&gt;=2130000,(V51-2130000)*40.84%,IF(V51&gt;=1710000,(V51-1710000)*40.84%,IF(V51&gt;= 960000,(V51- 960000)*33.693%,IF(V51&gt;=790000,(V51-790000)*23.483%,IF(V51&gt;=740000,(V51-740000)*20.42%,0))))))))),IF(V51&gt;=1710000,(V51-1710000)*45.945%,IF(V51&gt;=740000,(V51-740000)*40.84%,0))))</f>
        <v/>
      </c>
      <c r="W53" s="210" t="str">
        <f>IF(W2="","",IF([3]社員情報!$P21="甲",IF(W51&gt;=3500000,(W51-3500000)*45.945%,IF(W51&gt;=2250000,(W51-2250000)*40.84%,IF(W51&gt;=2210000,(W51-2210000)*40.84%,IF(W51&gt;=2170000,(W51-2170000)*40.84%,IF(W51&gt;=2130000,(W51-2130000)*40.84%,IF(W51&gt;=1710000,(W51-1710000)*40.84%,IF(W51&gt;= 960000,(W51- 960000)*33.693%,IF(W51&gt;=790000,(W51-790000)*23.483%,IF(W51&gt;=740000,(W51-740000)*20.42%,0))))))))),IF(W51&gt;=1710000,(W51-1710000)*45.945%,IF(W51&gt;=740000,(W51-740000)*40.84%,0))))</f>
        <v/>
      </c>
      <c r="X53" s="210" t="str">
        <f>IF(X2="","",IF([3]社員情報!$P22="甲",IF(X51&gt;=3500000,(X51-3500000)*45.945%,IF(X51&gt;=2250000,(X51-2250000)*40.84%,IF(X51&gt;=2210000,(X51-2210000)*40.84%,IF(X51&gt;=2170000,(X51-2170000)*40.84%,IF(X51&gt;=2130000,(X51-2130000)*40.84%,IF(X51&gt;=1710000,(X51-1710000)*40.84%,IF(X51&gt;= 960000,(X51- 960000)*33.693%,IF(X51&gt;=790000,(X51-790000)*23.483%,IF(X51&gt;=740000,(X51-740000)*20.42%,0))))))))),IF(X51&gt;=1710000,(X51-1710000)*45.945%,IF(X51&gt;=740000,(X51-740000)*40.84%,0))))</f>
        <v/>
      </c>
      <c r="Y53" s="211"/>
    </row>
    <row r="54" spans="1:25" ht="18.45" thickBot="1">
      <c r="A54" s="155"/>
      <c r="B54" s="135" t="s">
        <v>180</v>
      </c>
      <c r="C54" s="152"/>
      <c r="D54" s="152"/>
      <c r="E54" s="179"/>
      <c r="F54" s="179"/>
      <c r="G54" s="179"/>
      <c r="H54" s="179"/>
      <c r="I54" s="179"/>
      <c r="J54" s="179"/>
      <c r="K54" s="179"/>
      <c r="L54" s="179"/>
      <c r="M54" s="179"/>
      <c r="N54" s="179"/>
      <c r="O54" s="179"/>
      <c r="P54" s="179"/>
      <c r="Q54" s="179"/>
      <c r="R54" s="179"/>
      <c r="S54" s="179"/>
      <c r="T54" s="179"/>
      <c r="U54" s="179"/>
      <c r="V54" s="179"/>
      <c r="W54" s="179"/>
      <c r="X54" s="179"/>
      <c r="Y54" s="180"/>
    </row>
    <row r="55" spans="1:25" ht="18.45" thickBot="1">
      <c r="A55" s="204"/>
      <c r="B55" s="212" t="s">
        <v>181</v>
      </c>
      <c r="C55" s="213"/>
      <c r="D55" s="213"/>
      <c r="E55" s="214"/>
      <c r="F55" s="214"/>
      <c r="G55" s="214"/>
      <c r="H55" s="214"/>
      <c r="I55" s="214"/>
      <c r="J55" s="214"/>
      <c r="K55" s="214"/>
      <c r="L55" s="214"/>
      <c r="M55" s="214"/>
      <c r="N55" s="214"/>
      <c r="O55" s="214"/>
      <c r="P55" s="214"/>
      <c r="Q55" s="214"/>
      <c r="R55" s="214"/>
      <c r="S55" s="214"/>
      <c r="T55" s="214"/>
      <c r="U55" s="214"/>
      <c r="V55" s="214"/>
      <c r="W55" s="214"/>
      <c r="X55" s="214"/>
      <c r="Y55" s="211"/>
    </row>
    <row r="56" spans="1:25">
      <c r="A56" s="151" t="s">
        <v>182</v>
      </c>
      <c r="B56" s="166" t="s">
        <v>183</v>
      </c>
      <c r="C56" s="167"/>
      <c r="D56" s="167"/>
      <c r="E56" s="172"/>
      <c r="F56" s="172"/>
      <c r="G56" s="172"/>
      <c r="H56" s="172"/>
      <c r="I56" s="172"/>
      <c r="J56" s="172"/>
      <c r="K56" s="172"/>
      <c r="L56" s="172"/>
      <c r="M56" s="172"/>
      <c r="N56" s="172"/>
      <c r="O56" s="172"/>
      <c r="P56" s="172"/>
      <c r="Q56" s="172"/>
      <c r="R56" s="172"/>
      <c r="S56" s="172"/>
      <c r="T56" s="172"/>
      <c r="U56" s="172"/>
      <c r="V56" s="172"/>
      <c r="W56" s="172"/>
      <c r="X56" s="172"/>
      <c r="Y56" s="173"/>
    </row>
    <row r="57" spans="1:25">
      <c r="A57" s="155"/>
      <c r="B57" s="135" t="s">
        <v>184</v>
      </c>
      <c r="C57" s="152"/>
      <c r="D57" s="152"/>
      <c r="E57" s="174"/>
      <c r="F57" s="174"/>
      <c r="G57" s="174"/>
      <c r="H57" s="174"/>
      <c r="I57" s="174"/>
      <c r="J57" s="174"/>
      <c r="K57" s="174"/>
      <c r="L57" s="174"/>
      <c r="M57" s="174"/>
      <c r="N57" s="174"/>
      <c r="O57" s="174"/>
      <c r="P57" s="174"/>
      <c r="Q57" s="174"/>
      <c r="R57" s="174"/>
      <c r="S57" s="174"/>
      <c r="T57" s="174"/>
      <c r="U57" s="174"/>
      <c r="V57" s="174"/>
      <c r="W57" s="174"/>
      <c r="X57" s="174"/>
      <c r="Y57" s="175"/>
    </row>
    <row r="58" spans="1:25">
      <c r="A58" s="155"/>
      <c r="B58" s="135" t="s">
        <v>184</v>
      </c>
      <c r="C58" s="152"/>
      <c r="D58" s="152"/>
      <c r="E58" s="174"/>
      <c r="F58" s="174"/>
      <c r="G58" s="174"/>
      <c r="H58" s="174"/>
      <c r="I58" s="174"/>
      <c r="J58" s="174"/>
      <c r="K58" s="174"/>
      <c r="L58" s="174"/>
      <c r="M58" s="174"/>
      <c r="N58" s="174"/>
      <c r="O58" s="174"/>
      <c r="P58" s="174"/>
      <c r="Q58" s="174"/>
      <c r="R58" s="174"/>
      <c r="S58" s="174"/>
      <c r="T58" s="174"/>
      <c r="U58" s="174"/>
      <c r="V58" s="174"/>
      <c r="W58" s="174"/>
      <c r="X58" s="174"/>
      <c r="Y58" s="175"/>
    </row>
    <row r="59" spans="1:25" ht="18.45" thickBot="1">
      <c r="A59" s="160"/>
      <c r="B59" s="161" t="s">
        <v>185</v>
      </c>
      <c r="C59" s="162"/>
      <c r="D59" s="162"/>
      <c r="E59" s="185"/>
      <c r="F59" s="185"/>
      <c r="G59" s="185"/>
      <c r="H59" s="185"/>
      <c r="I59" s="185"/>
      <c r="J59" s="185"/>
      <c r="K59" s="185"/>
      <c r="L59" s="185"/>
      <c r="M59" s="185"/>
      <c r="N59" s="185"/>
      <c r="O59" s="185"/>
      <c r="P59" s="185"/>
      <c r="Q59" s="185"/>
      <c r="R59" s="185"/>
      <c r="S59" s="185"/>
      <c r="T59" s="185"/>
      <c r="U59" s="185"/>
      <c r="V59" s="185"/>
      <c r="W59" s="185"/>
      <c r="X59" s="185"/>
      <c r="Y59" s="180"/>
    </row>
    <row r="60" spans="1:25" ht="18.45" thickBot="1">
      <c r="A60" s="215" t="s">
        <v>186</v>
      </c>
      <c r="B60" s="216" t="s">
        <v>187</v>
      </c>
      <c r="C60" s="217"/>
      <c r="D60" s="217"/>
      <c r="E60" s="218"/>
      <c r="F60" s="218"/>
      <c r="G60" s="218"/>
      <c r="H60" s="218"/>
      <c r="I60" s="218"/>
      <c r="J60" s="218"/>
      <c r="K60" s="218"/>
      <c r="L60" s="218"/>
      <c r="M60" s="218"/>
      <c r="N60" s="218"/>
      <c r="O60" s="218"/>
      <c r="P60" s="218"/>
      <c r="Q60" s="218"/>
      <c r="R60" s="218"/>
      <c r="S60" s="218"/>
      <c r="T60" s="218"/>
      <c r="U60" s="218"/>
      <c r="V60" s="218"/>
      <c r="W60" s="218"/>
      <c r="X60" s="218"/>
      <c r="Y60" s="190"/>
    </row>
    <row r="61" spans="1:25" ht="18.45" thickBot="1">
      <c r="A61" s="219" t="s">
        <v>188</v>
      </c>
      <c r="B61" s="220"/>
      <c r="C61" s="217"/>
      <c r="D61" s="217"/>
      <c r="E61" s="221"/>
      <c r="F61" s="221"/>
      <c r="G61" s="221"/>
      <c r="H61" s="221"/>
      <c r="I61" s="221"/>
      <c r="J61" s="221"/>
      <c r="K61" s="221"/>
      <c r="L61" s="221"/>
      <c r="M61" s="221"/>
      <c r="N61" s="221"/>
      <c r="O61" s="221"/>
      <c r="P61" s="221"/>
      <c r="Q61" s="221"/>
      <c r="R61" s="221"/>
      <c r="S61" s="221"/>
      <c r="T61" s="221"/>
      <c r="U61" s="221"/>
      <c r="V61" s="221"/>
      <c r="W61" s="221"/>
      <c r="X61" s="221"/>
      <c r="Y61" s="190"/>
    </row>
    <row r="62" spans="1:25" ht="18.45" thickBot="1">
      <c r="A62" s="186" t="s">
        <v>189</v>
      </c>
      <c r="B62" s="222"/>
      <c r="C62" s="223"/>
      <c r="D62" s="223"/>
      <c r="E62" s="224"/>
      <c r="F62" s="224"/>
      <c r="G62" s="224"/>
      <c r="H62" s="224"/>
      <c r="I62" s="224"/>
      <c r="J62" s="224"/>
      <c r="K62" s="224"/>
      <c r="L62" s="224"/>
      <c r="M62" s="224"/>
      <c r="N62" s="224"/>
      <c r="O62" s="224"/>
      <c r="P62" s="224"/>
      <c r="Q62" s="224"/>
      <c r="R62" s="224"/>
      <c r="S62" s="224"/>
      <c r="T62" s="224"/>
      <c r="U62" s="224"/>
      <c r="V62" s="224"/>
      <c r="W62" s="224"/>
      <c r="X62" s="224"/>
      <c r="Y62" s="211"/>
    </row>
  </sheetData>
  <phoneticPr fontId="3"/>
  <dataValidations count="1">
    <dataValidation imeMode="halfAlpha" allowBlank="1" showInputMessage="1" showErrorMessage="1" sqref="E6:X19 E22:X32 E55:X60" xr:uid="{50F1DEE7-83B8-4706-B92C-2678F9880272}"/>
  </dataValidations>
  <pageMargins left="0.70866141732283472" right="0.70866141732283472" top="0.74803149606299213" bottom="0.74803149606299213" header="0.31496062992125984" footer="0.31496062992125984"/>
  <pageSetup paperSize="9" scale="64" fitToWidth="0"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9064-6927-42D2-B849-7DFF9B69483C}">
  <sheetPr>
    <tabColor theme="5" tint="0.79998168889431442"/>
  </sheetPr>
  <dimension ref="A1:S24"/>
  <sheetViews>
    <sheetView showFormulas="1" topLeftCell="C1" workbookViewId="0">
      <selection activeCell="F4" sqref="F4"/>
    </sheetView>
  </sheetViews>
  <sheetFormatPr defaultColWidth="8.78515625" defaultRowHeight="18"/>
  <cols>
    <col min="1" max="2" width="8.78515625" style="139"/>
    <col min="3" max="3" width="10.42578125" style="139" bestFit="1" customWidth="1"/>
    <col min="4" max="5" width="10.28515625" style="139" customWidth="1"/>
    <col min="6" max="16384" width="8.78515625" style="139"/>
  </cols>
  <sheetData>
    <row r="1" spans="1:14">
      <c r="A1" s="135"/>
      <c r="B1" s="136" t="s">
        <v>190</v>
      </c>
      <c r="C1" s="136"/>
      <c r="D1" s="137"/>
      <c r="E1" s="137"/>
      <c r="F1" s="138" t="s">
        <v>191</v>
      </c>
      <c r="G1" s="138"/>
      <c r="H1" s="138"/>
      <c r="I1" s="138"/>
      <c r="J1" s="138"/>
      <c r="K1" s="138"/>
      <c r="L1" s="138"/>
      <c r="M1" s="138"/>
      <c r="N1" s="138"/>
    </row>
    <row r="2" spans="1:14">
      <c r="A2" s="140" t="s">
        <v>192</v>
      </c>
      <c r="B2" s="141" t="s">
        <v>193</v>
      </c>
      <c r="C2" s="141" t="s">
        <v>194</v>
      </c>
      <c r="D2" s="142" t="s">
        <v>195</v>
      </c>
      <c r="E2" s="142" t="s">
        <v>196</v>
      </c>
      <c r="F2" s="143">
        <v>0</v>
      </c>
      <c r="G2" s="143">
        <v>1</v>
      </c>
      <c r="H2" s="143">
        <v>2</v>
      </c>
      <c r="I2" s="143">
        <v>3</v>
      </c>
      <c r="J2" s="143">
        <v>4</v>
      </c>
      <c r="K2" s="143">
        <v>5</v>
      </c>
      <c r="L2" s="143">
        <v>6</v>
      </c>
      <c r="M2" s="143">
        <v>7</v>
      </c>
      <c r="N2" s="143" t="s">
        <v>7</v>
      </c>
    </row>
    <row r="3" spans="1:14">
      <c r="A3" s="135">
        <v>1</v>
      </c>
      <c r="B3" s="144" t="e">
        <f>[3]社員情報!B3</f>
        <v>#REF!</v>
      </c>
      <c r="C3" s="144" t="e">
        <f>[3]社員情報!C3</f>
        <v>#REF!</v>
      </c>
      <c r="D3" s="145" t="e">
        <f>[4]賞与計算!D19</f>
        <v>#REF!</v>
      </c>
      <c r="E3" s="145" t="e">
        <f t="shared" ref="E3:E22" si="0">ROUNDDOWN(D3/1000,0)</f>
        <v>#REF!</v>
      </c>
      <c r="F3" s="144" t="e">
        <f>IF(E3&gt;3495,賞与源泉徴収表!$B$36%,IF(E3&lt;=68,0,VLOOKUP(E3,賞与源泉徴収表!$D$10:$F$37,3,1)%))</f>
        <v>#REF!</v>
      </c>
      <c r="G3" s="144" t="e">
        <f>IF(E3&gt;3527,賞与源泉徴収表!$B$36%,IF(E3&lt;=94,0,VLOOKUP(E3,賞与源泉徴収表!$G$10:$I$37,3,1)%))</f>
        <v>#REF!</v>
      </c>
      <c r="H3" s="144" t="e">
        <f>IF(E3&gt;3559,賞与源泉徴収表!$B$36%,IF(E3&lt;=133,0,VLOOKUP(E3,賞与源泉徴収表!$J$10:$L$37,3,1)%))</f>
        <v>#REF!</v>
      </c>
      <c r="I3" s="144" t="e">
        <f>IF(E3&gt;3590,賞与源泉徴収表!$B$36%,IF(E3&lt;=171,0,VLOOKUP(E3,賞与源泉徴収表!$M$10:$O$37,3,1)%))</f>
        <v>#REF!</v>
      </c>
      <c r="J3" s="144" t="e">
        <f>IF(E3&gt;3622,賞与源泉徴収表!$B$36%,IF(E3&lt;=210,0,VLOOKUP(E3,賞与源泉徴収表!$P$10:$R$37,3,1)%))</f>
        <v>#REF!</v>
      </c>
      <c r="K3" s="144" t="e">
        <f>IF(E3&gt;3654,賞与源泉徴収表!$B$36%,IF(E3&lt;=243,0,VLOOKUP(E3,賞与源泉徴収表!$S$10:$U$37,3,1)%))</f>
        <v>#REF!</v>
      </c>
      <c r="L3" s="144" t="e">
        <f>IF(E3&gt;3685,賞与源泉徴収表!$B$36%,IF(E3&lt;=275,0,VLOOKUP(E3,賞与源泉徴収表!$V$10:$X$37,3,1)%))</f>
        <v>#REF!</v>
      </c>
      <c r="M3" s="144" t="e">
        <f>IF(E3&gt;3717,賞与源泉徴収表!$B$36%,IF(E3&lt;=308,0,VLOOKUP(E3,賞与源泉徴収表!$Y$10:$AA$37,3,1)%))</f>
        <v>#REF!</v>
      </c>
      <c r="N3" s="144" t="e">
        <f>IF(E3&gt;1118,賞与源泉徴収表!$B$37%,IF(E3&gt;524,賞与源泉徴収表!$B$33%,IF(E3&gt;293,賞与源泉徴収表!$B$29%,IF(E3&gt;222,賞与源泉徴収表!$B$23%,賞与源泉徴収表!$B$16%))))</f>
        <v>#REF!</v>
      </c>
    </row>
    <row r="4" spans="1:14">
      <c r="A4" s="135">
        <v>2</v>
      </c>
      <c r="B4" s="144" t="e">
        <f>[3]社員情報!B4</f>
        <v>#REF!</v>
      </c>
      <c r="C4" s="144" t="e">
        <f>[3]社員情報!C4</f>
        <v>#REF!</v>
      </c>
      <c r="D4" s="145" t="e">
        <f>[4]賞与計算!E19</f>
        <v>#REF!</v>
      </c>
      <c r="E4" s="145" t="e">
        <f t="shared" si="0"/>
        <v>#REF!</v>
      </c>
      <c r="F4" s="144" t="e">
        <f>IF(E4&gt;3495,賞与源泉徴収表!$B$36%,IF(E4&lt;=68,0,VLOOKUP(E4,賞与源泉徴収表!$D$10:$F$37,3,1)%))</f>
        <v>#REF!</v>
      </c>
      <c r="G4" s="144" t="e">
        <f>IF(E4&gt;3527,賞与源泉徴収表!$B$36%,IF(E4&lt;=94,0,VLOOKUP(E4,賞与源泉徴収表!$G$10:$I$37,3,1)%))</f>
        <v>#REF!</v>
      </c>
      <c r="H4" s="144" t="e">
        <f>IF(E4&gt;3559,賞与源泉徴収表!$B$36%,IF(E4&lt;=133,0,VLOOKUP(E4,賞与源泉徴収表!$J$10:$L$37,3,1)%))</f>
        <v>#REF!</v>
      </c>
      <c r="I4" s="144" t="e">
        <f>IF(E4&gt;3590,賞与源泉徴収表!$B$36%,IF(E4&lt;=171,0,VLOOKUP(E4,賞与源泉徴収表!$M$10:$O$37,3,1)%))</f>
        <v>#REF!</v>
      </c>
      <c r="J4" s="144" t="e">
        <f>IF(E4&gt;3622,賞与源泉徴収表!$B$36%,IF(E4&lt;=210,0,VLOOKUP(E4,賞与源泉徴収表!$P$10:$R$37,3,1)%))</f>
        <v>#REF!</v>
      </c>
      <c r="K4" s="144" t="e">
        <f>IF(E4&gt;3654,賞与源泉徴収表!$B$36%,IF(E4&lt;=243,0,VLOOKUP(E4,賞与源泉徴収表!$S$10:$U$37,3,1)%))</f>
        <v>#REF!</v>
      </c>
      <c r="L4" s="144" t="e">
        <f>IF(E4&gt;3685,賞与源泉徴収表!$B$36%,IF(E4&lt;=275,0,VLOOKUP(E4,賞与源泉徴収表!$V$10:$X$37,3,1)%))</f>
        <v>#REF!</v>
      </c>
      <c r="M4" s="144" t="e">
        <f>IF(E4&gt;3717,賞与源泉徴収表!$B$36%,IF(E4&lt;=308,0,VLOOKUP(E4,賞与源泉徴収表!$Y$10:$AA$37,3,1)%))</f>
        <v>#REF!</v>
      </c>
      <c r="N4" s="144" t="e">
        <f>IF(E4&gt;1118,賞与源泉徴収表!$B$37%,IF(E4&gt;524,賞与源泉徴収表!$B$33%,IF(E4&gt;293,賞与源泉徴収表!$B$29%,IF(E4&gt;222,賞与源泉徴収表!$B$23%,賞与源泉徴収表!$B$16%))))</f>
        <v>#REF!</v>
      </c>
    </row>
    <row r="5" spans="1:14">
      <c r="A5" s="135">
        <v>3</v>
      </c>
      <c r="B5" s="144" t="e">
        <f>[3]社員情報!B5</f>
        <v>#REF!</v>
      </c>
      <c r="C5" s="144" t="e">
        <f>[3]社員情報!C5</f>
        <v>#REF!</v>
      </c>
      <c r="D5" s="145" t="e">
        <f>[4]賞与計算!F$19</f>
        <v>#REF!</v>
      </c>
      <c r="E5" s="145" t="e">
        <f t="shared" si="0"/>
        <v>#REF!</v>
      </c>
      <c r="F5" s="144" t="e">
        <f>IF(E5&gt;3495,賞与源泉徴収表!$B$36%,IF(E5&lt;=68,0,VLOOKUP(E5,賞与源泉徴収表!$D$10:$F$37,3,1)%))</f>
        <v>#REF!</v>
      </c>
      <c r="G5" s="144" t="e">
        <f>IF(E5&gt;3527,賞与源泉徴収表!$B$36%,IF(E5&lt;=94,0,VLOOKUP(E5,賞与源泉徴収表!$G$10:$I$37,3,1)%))</f>
        <v>#REF!</v>
      </c>
      <c r="H5" s="144" t="e">
        <f>IF(E5&gt;3559,賞与源泉徴収表!$B$36%,IF(E5&lt;=133,0,VLOOKUP(E5,賞与源泉徴収表!$J$10:$L$37,3,1)%))</f>
        <v>#REF!</v>
      </c>
      <c r="I5" s="144" t="e">
        <f>IF(E5&gt;3590,賞与源泉徴収表!$B$36%,IF(E5&lt;=171,0,VLOOKUP(E5,賞与源泉徴収表!$M$10:$O$37,3,1)%))</f>
        <v>#REF!</v>
      </c>
      <c r="J5" s="144" t="e">
        <f>IF(E5&gt;3622,賞与源泉徴収表!$B$36%,IF(E5&lt;=210,0,VLOOKUP(E5,賞与源泉徴収表!$P$10:$R$37,3,1)%))</f>
        <v>#REF!</v>
      </c>
      <c r="K5" s="144" t="e">
        <f>IF(E5&gt;3654,賞与源泉徴収表!$B$36%,IF(E5&lt;=243,0,VLOOKUP(E5,賞与源泉徴収表!$S$10:$U$37,3,1)%))</f>
        <v>#REF!</v>
      </c>
      <c r="L5" s="144" t="e">
        <f>IF(E5&gt;3685,賞与源泉徴収表!$B$36%,IF(E5&lt;=275,0,VLOOKUP(E5,賞与源泉徴収表!$V$10:$X$37,3,1)%))</f>
        <v>#REF!</v>
      </c>
      <c r="M5" s="144" t="e">
        <f>IF(E5&gt;3717,賞与源泉徴収表!$B$36%,IF(E5&lt;=308,0,VLOOKUP(E5,賞与源泉徴収表!$Y$10:$AA$37,3,1)%))</f>
        <v>#REF!</v>
      </c>
      <c r="N5" s="144" t="e">
        <f>IF(E5&gt;1118,賞与源泉徴収表!$B$37%,IF(E5&gt;524,賞与源泉徴収表!$B$33%,IF(E5&gt;293,賞与源泉徴収表!$B$29%,IF(E5&gt;222,賞与源泉徴収表!$B$23%,賞与源泉徴収表!$B$16%))))</f>
        <v>#REF!</v>
      </c>
    </row>
    <row r="6" spans="1:14">
      <c r="A6" s="135">
        <v>4</v>
      </c>
      <c r="B6" s="144" t="e">
        <f>[3]社員情報!B6</f>
        <v>#REF!</v>
      </c>
      <c r="C6" s="144" t="e">
        <f>[3]社員情報!C6</f>
        <v>#REF!</v>
      </c>
      <c r="D6" s="145" t="e">
        <f>[4]賞与計算!G$19</f>
        <v>#REF!</v>
      </c>
      <c r="E6" s="145" t="e">
        <f t="shared" si="0"/>
        <v>#REF!</v>
      </c>
      <c r="F6" s="144" t="e">
        <f>IF(E6&gt;3495,賞与源泉徴収表!$B$36%,IF(E6&lt;=68,0,VLOOKUP(E6,賞与源泉徴収表!$D$10:$F$37,3,1)%))</f>
        <v>#REF!</v>
      </c>
      <c r="G6" s="144" t="e">
        <f>IF(E6&gt;3527,賞与源泉徴収表!$B$36%,IF(E6&lt;=94,0,VLOOKUP(E6,賞与源泉徴収表!$G$10:$I$37,3,1)%))</f>
        <v>#REF!</v>
      </c>
      <c r="H6" s="144" t="e">
        <f>IF(E6&gt;3559,賞与源泉徴収表!$B$36%,IF(E6&lt;=133,0,VLOOKUP(E6,賞与源泉徴収表!$J$10:$L$37,3,1)%))</f>
        <v>#REF!</v>
      </c>
      <c r="I6" s="144" t="e">
        <f>IF(E6&gt;3590,賞与源泉徴収表!$B$36%,IF(E6&lt;=171,0,VLOOKUP(E6,賞与源泉徴収表!$M$10:$O$37,3,1)%))</f>
        <v>#REF!</v>
      </c>
      <c r="J6" s="144" t="e">
        <f>IF(E6&gt;3622,賞与源泉徴収表!$B$36%,IF(E6&lt;=210,0,VLOOKUP(E6,賞与源泉徴収表!$P$10:$R$37,3,1)%))</f>
        <v>#REF!</v>
      </c>
      <c r="K6" s="144" t="e">
        <f>IF(E6&gt;3654,賞与源泉徴収表!$B$36%,IF(E6&lt;=243,0,VLOOKUP(E6,賞与源泉徴収表!$S$10:$U$37,3,1)%))</f>
        <v>#REF!</v>
      </c>
      <c r="L6" s="144" t="e">
        <f>IF(E6&gt;3685,賞与源泉徴収表!$B$36%,IF(E6&lt;=275,0,VLOOKUP(E6,賞与源泉徴収表!$V$10:$X$37,3,1)%))</f>
        <v>#REF!</v>
      </c>
      <c r="M6" s="144" t="e">
        <f>IF(E6&gt;3717,賞与源泉徴収表!$B$36%,IF(E6&lt;=308,0,VLOOKUP(E6,賞与源泉徴収表!$Y$10:$AA$37,3,1)%))</f>
        <v>#REF!</v>
      </c>
      <c r="N6" s="144" t="e">
        <f>IF(E6&gt;1118,賞与源泉徴収表!$B$37%,IF(E6&gt;524,賞与源泉徴収表!$B$33%,IF(E6&gt;293,賞与源泉徴収表!$B$29%,IF(E6&gt;222,賞与源泉徴収表!$B$23%,賞与源泉徴収表!$B$16%))))</f>
        <v>#REF!</v>
      </c>
    </row>
    <row r="7" spans="1:14">
      <c r="A7" s="135">
        <v>5</v>
      </c>
      <c r="B7" s="144" t="e">
        <f>[3]社員情報!B7</f>
        <v>#REF!</v>
      </c>
      <c r="C7" s="144" t="e">
        <f>[3]社員情報!C7</f>
        <v>#REF!</v>
      </c>
      <c r="D7" s="145" t="e">
        <f>[4]賞与計算!H$19</f>
        <v>#REF!</v>
      </c>
      <c r="E7" s="145" t="e">
        <f t="shared" si="0"/>
        <v>#REF!</v>
      </c>
      <c r="F7" s="144" t="e">
        <f>IF(E7&gt;3495,賞与源泉徴収表!$B$36%,IF(E7&lt;=68,0,VLOOKUP(E7,賞与源泉徴収表!$D$10:$F$37,3,1)%))</f>
        <v>#REF!</v>
      </c>
      <c r="G7" s="144" t="e">
        <f>IF(E7&gt;3527,賞与源泉徴収表!$B$36%,IF(E7&lt;=94,0,VLOOKUP(E7,賞与源泉徴収表!$G$10:$I$37,3,1)%))</f>
        <v>#REF!</v>
      </c>
      <c r="H7" s="144" t="e">
        <f>IF(E7&gt;3559,賞与源泉徴収表!$B$36%,IF(E7&lt;=133,0,VLOOKUP(E7,賞与源泉徴収表!$J$10:$L$37,3,1)%))</f>
        <v>#REF!</v>
      </c>
      <c r="I7" s="144" t="e">
        <f>IF(E7&gt;3590,賞与源泉徴収表!$B$36%,IF(E7&lt;=171,0,VLOOKUP(E7,賞与源泉徴収表!$M$10:$O$37,3,1)%))</f>
        <v>#REF!</v>
      </c>
      <c r="J7" s="144" t="e">
        <f>IF(E7&gt;3622,賞与源泉徴収表!$B$36%,IF(E7&lt;=210,0,VLOOKUP(E7,賞与源泉徴収表!$P$10:$R$37,3,1)%))</f>
        <v>#REF!</v>
      </c>
      <c r="K7" s="144" t="e">
        <f>IF(E7&gt;3654,賞与源泉徴収表!$B$36%,IF(E7&lt;=243,0,VLOOKUP(E7,賞与源泉徴収表!$S$10:$U$37,3,1)%))</f>
        <v>#REF!</v>
      </c>
      <c r="L7" s="144" t="e">
        <f>IF(E7&gt;3685,賞与源泉徴収表!$B$36%,IF(E7&lt;=275,0,VLOOKUP(E7,賞与源泉徴収表!$V$10:$X$37,3,1)%))</f>
        <v>#REF!</v>
      </c>
      <c r="M7" s="144" t="e">
        <f>IF(E7&gt;3717,賞与源泉徴収表!$B$36%,IF(E7&lt;=308,0,VLOOKUP(E7,賞与源泉徴収表!$Y$10:$AA$37,3,1)%))</f>
        <v>#REF!</v>
      </c>
      <c r="N7" s="144" t="e">
        <f>IF(E7&gt;1118,賞与源泉徴収表!$B$37%,IF(E7&gt;524,賞与源泉徴収表!$B$33%,IF(E7&gt;293,賞与源泉徴収表!$B$29%,IF(E7&gt;222,賞与源泉徴収表!$B$23%,賞与源泉徴収表!$B$16%))))</f>
        <v>#REF!</v>
      </c>
    </row>
    <row r="8" spans="1:14">
      <c r="A8" s="135">
        <v>6</v>
      </c>
      <c r="B8" s="144" t="e">
        <f>[3]社員情報!B8</f>
        <v>#REF!</v>
      </c>
      <c r="C8" s="144" t="e">
        <f>[3]社員情報!C8</f>
        <v>#REF!</v>
      </c>
      <c r="D8" s="145" t="e">
        <f>[4]賞与計算!I$19</f>
        <v>#REF!</v>
      </c>
      <c r="E8" s="145" t="e">
        <f t="shared" si="0"/>
        <v>#REF!</v>
      </c>
      <c r="F8" s="144" t="e">
        <f>IF(E8&gt;3495,賞与源泉徴収表!$B$36%,IF(E8&lt;=68,0,VLOOKUP(E8,賞与源泉徴収表!$D$10:$F$37,3,1)%))</f>
        <v>#REF!</v>
      </c>
      <c r="G8" s="144" t="e">
        <f>IF(E8&gt;3527,賞与源泉徴収表!$B$36%,IF(E8&lt;=94,0,VLOOKUP(E8,賞与源泉徴収表!$G$10:$I$37,3,1)%))</f>
        <v>#REF!</v>
      </c>
      <c r="H8" s="144" t="e">
        <f>IF(E8&gt;3559,賞与源泉徴収表!$B$36%,IF(E8&lt;=133,0,VLOOKUP(E8,賞与源泉徴収表!$J$10:$L$37,3,1)%))</f>
        <v>#REF!</v>
      </c>
      <c r="I8" s="144" t="e">
        <f>IF(E8&gt;3590,賞与源泉徴収表!$B$36%,IF(E8&lt;=171,0,VLOOKUP(E8,賞与源泉徴収表!$M$10:$O$37,3,1)%))</f>
        <v>#REF!</v>
      </c>
      <c r="J8" s="144" t="e">
        <f>IF(E8&gt;3622,賞与源泉徴収表!$B$36%,IF(E8&lt;=210,0,VLOOKUP(E8,賞与源泉徴収表!$P$10:$R$37,3,1)%))</f>
        <v>#REF!</v>
      </c>
      <c r="K8" s="144" t="e">
        <f>IF(E8&gt;3654,賞与源泉徴収表!$B$36%,IF(E8&lt;=243,0,VLOOKUP(E8,賞与源泉徴収表!$S$10:$U$37,3,1)%))</f>
        <v>#REF!</v>
      </c>
      <c r="L8" s="144" t="e">
        <f>IF(E8&gt;3685,賞与源泉徴収表!$B$36%,IF(E8&lt;=275,0,VLOOKUP(E8,賞与源泉徴収表!$V$10:$X$37,3,1)%))</f>
        <v>#REF!</v>
      </c>
      <c r="M8" s="144" t="e">
        <f>IF(E8&gt;3717,賞与源泉徴収表!$B$36%,IF(E8&lt;=308,0,VLOOKUP(E8,賞与源泉徴収表!$Y$10:$AA$37,3,1)%))</f>
        <v>#REF!</v>
      </c>
      <c r="N8" s="144" t="e">
        <f>IF(E8&gt;1118,賞与源泉徴収表!$B$37%,IF(E8&gt;524,賞与源泉徴収表!$B$33%,IF(E8&gt;293,賞与源泉徴収表!$B$29%,IF(E8&gt;222,賞与源泉徴収表!$B$23%,賞与源泉徴収表!$B$16%))))</f>
        <v>#REF!</v>
      </c>
    </row>
    <row r="9" spans="1:14">
      <c r="A9" s="135">
        <v>7</v>
      </c>
      <c r="B9" s="144" t="e">
        <f>[3]社員情報!B9</f>
        <v>#REF!</v>
      </c>
      <c r="C9" s="144" t="e">
        <f>[3]社員情報!C9</f>
        <v>#REF!</v>
      </c>
      <c r="D9" s="145" t="e">
        <f>[4]賞与計算!J$19</f>
        <v>#REF!</v>
      </c>
      <c r="E9" s="145" t="e">
        <f t="shared" si="0"/>
        <v>#REF!</v>
      </c>
      <c r="F9" s="144" t="e">
        <f>IF(E9&gt;3495,賞与源泉徴収表!$B$36%,IF(E9&lt;=68,0,VLOOKUP(E9,賞与源泉徴収表!$D$10:$F$37,3,1)%))</f>
        <v>#REF!</v>
      </c>
      <c r="G9" s="144" t="e">
        <f>IF(E9&gt;3527,賞与源泉徴収表!$B$36%,IF(E9&lt;=94,0,VLOOKUP(E9,賞与源泉徴収表!$G$10:$I$37,3,1)%))</f>
        <v>#REF!</v>
      </c>
      <c r="H9" s="144" t="e">
        <f>IF(E9&gt;3559,賞与源泉徴収表!$B$36%,IF(E9&lt;=133,0,VLOOKUP(E9,賞与源泉徴収表!$J$10:$L$37,3,1)%))</f>
        <v>#REF!</v>
      </c>
      <c r="I9" s="144" t="e">
        <f>IF(E9&gt;3590,賞与源泉徴収表!$B$36%,IF(E9&lt;=171,0,VLOOKUP(E9,賞与源泉徴収表!$M$10:$O$37,3,1)%))</f>
        <v>#REF!</v>
      </c>
      <c r="J9" s="144" t="e">
        <f>IF(E9&gt;3622,賞与源泉徴収表!$B$36%,IF(E9&lt;=210,0,VLOOKUP(E9,賞与源泉徴収表!$P$10:$R$37,3,1)%))</f>
        <v>#REF!</v>
      </c>
      <c r="K9" s="144" t="e">
        <f>IF(E9&gt;3654,賞与源泉徴収表!$B$36%,IF(E9&lt;=243,0,VLOOKUP(E9,賞与源泉徴収表!$S$10:$U$37,3,1)%))</f>
        <v>#REF!</v>
      </c>
      <c r="L9" s="144" t="e">
        <f>IF(E9&gt;3685,賞与源泉徴収表!$B$36%,IF(E9&lt;=275,0,VLOOKUP(E9,賞与源泉徴収表!$V$10:$X$37,3,1)%))</f>
        <v>#REF!</v>
      </c>
      <c r="M9" s="144" t="e">
        <f>IF(E9&gt;3717,賞与源泉徴収表!$B$36%,IF(E9&lt;=308,0,VLOOKUP(E9,賞与源泉徴収表!$Y$10:$AA$37,3,1)%))</f>
        <v>#REF!</v>
      </c>
      <c r="N9" s="144" t="e">
        <f>IF(E9&gt;1118,賞与源泉徴収表!$B$37%,IF(E9&gt;524,賞与源泉徴収表!$B$33%,IF(E9&gt;293,賞与源泉徴収表!$B$29%,IF(E9&gt;222,賞与源泉徴収表!$B$23%,賞与源泉徴収表!$B$16%))))</f>
        <v>#REF!</v>
      </c>
    </row>
    <row r="10" spans="1:14">
      <c r="A10" s="135">
        <v>8</v>
      </c>
      <c r="B10" s="144" t="e">
        <f>[3]社員情報!B10</f>
        <v>#REF!</v>
      </c>
      <c r="C10" s="144" t="e">
        <f>[3]社員情報!C10</f>
        <v>#REF!</v>
      </c>
      <c r="D10" s="145" t="e">
        <f>[4]賞与計算!K$19</f>
        <v>#REF!</v>
      </c>
      <c r="E10" s="145" t="e">
        <f t="shared" si="0"/>
        <v>#REF!</v>
      </c>
      <c r="F10" s="144" t="e">
        <f>IF(E10&gt;3495,賞与源泉徴収表!$B$36%,IF(E10&lt;=68,0,VLOOKUP(E10,賞与源泉徴収表!$D$10:$F$37,3,1)%))</f>
        <v>#REF!</v>
      </c>
      <c r="G10" s="144" t="e">
        <f>IF(E10&gt;3527,賞与源泉徴収表!$B$36%,IF(E10&lt;=94,0,VLOOKUP(E10,賞与源泉徴収表!$G$10:$I$37,3,1)%))</f>
        <v>#REF!</v>
      </c>
      <c r="H10" s="144" t="e">
        <f>IF(E10&gt;3559,賞与源泉徴収表!$B$36%,IF(E10&lt;=133,0,VLOOKUP(E10,賞与源泉徴収表!$J$10:$L$37,3,1)%))</f>
        <v>#REF!</v>
      </c>
      <c r="I10" s="144" t="e">
        <f>IF(E10&gt;3590,賞与源泉徴収表!$B$36%,IF(E10&lt;=171,0,VLOOKUP(E10,賞与源泉徴収表!$M$10:$O$37,3,1)%))</f>
        <v>#REF!</v>
      </c>
      <c r="J10" s="144" t="e">
        <f>IF(E10&gt;3622,賞与源泉徴収表!$B$36%,IF(E10&lt;=210,0,VLOOKUP(E10,賞与源泉徴収表!$P$10:$R$37,3,1)%))</f>
        <v>#REF!</v>
      </c>
      <c r="K10" s="144" t="e">
        <f>IF(E10&gt;3654,賞与源泉徴収表!$B$36%,IF(E10&lt;=243,0,VLOOKUP(E10,賞与源泉徴収表!$S$10:$U$37,3,1)%))</f>
        <v>#REF!</v>
      </c>
      <c r="L10" s="144" t="e">
        <f>IF(E10&gt;3685,賞与源泉徴収表!$B$36%,IF(E10&lt;=275,0,VLOOKUP(E10,賞与源泉徴収表!$V$10:$X$37,3,1)%))</f>
        <v>#REF!</v>
      </c>
      <c r="M10" s="144" t="e">
        <f>IF(E10&gt;3717,賞与源泉徴収表!$B$36%,IF(E10&lt;=308,0,VLOOKUP(E10,賞与源泉徴収表!$Y$10:$AA$37,3,1)%))</f>
        <v>#REF!</v>
      </c>
      <c r="N10" s="144" t="e">
        <f>IF(E10&gt;1118,賞与源泉徴収表!$B$37%,IF(E10&gt;524,賞与源泉徴収表!$B$33%,IF(E10&gt;293,賞与源泉徴収表!$B$29%,IF(E10&gt;222,賞与源泉徴収表!$B$23%,賞与源泉徴収表!$B$16%))))</f>
        <v>#REF!</v>
      </c>
    </row>
    <row r="11" spans="1:14">
      <c r="A11" s="135">
        <v>9</v>
      </c>
      <c r="B11" s="144" t="e">
        <f>[3]社員情報!B11</f>
        <v>#REF!</v>
      </c>
      <c r="C11" s="144" t="e">
        <f>[3]社員情報!C11</f>
        <v>#REF!</v>
      </c>
      <c r="D11" s="145" t="e">
        <f>[4]賞与計算!L$19</f>
        <v>#REF!</v>
      </c>
      <c r="E11" s="145" t="e">
        <f t="shared" si="0"/>
        <v>#REF!</v>
      </c>
      <c r="F11" s="144" t="e">
        <f>IF(E11&gt;3495,賞与源泉徴収表!$B$36%,IF(E11&lt;=68,0,VLOOKUP(E11,賞与源泉徴収表!$D$10:$F$37,3,1)%))</f>
        <v>#REF!</v>
      </c>
      <c r="G11" s="144" t="e">
        <f>IF(E11&gt;3527,賞与源泉徴収表!$B$36%,IF(E11&lt;=94,0,VLOOKUP(E11,賞与源泉徴収表!$G$10:$I$37,3,1)%))</f>
        <v>#REF!</v>
      </c>
      <c r="H11" s="144" t="e">
        <f>IF(E11&gt;3559,賞与源泉徴収表!$B$36%,IF(E11&lt;=133,0,VLOOKUP(E11,賞与源泉徴収表!$J$10:$L$37,3,1)%))</f>
        <v>#REF!</v>
      </c>
      <c r="I11" s="144" t="e">
        <f>IF(E11&gt;3590,賞与源泉徴収表!$B$36%,IF(E11&lt;=171,0,VLOOKUP(E11,賞与源泉徴収表!$M$10:$O$37,3,1)%))</f>
        <v>#REF!</v>
      </c>
      <c r="J11" s="144" t="e">
        <f>IF(E11&gt;3622,賞与源泉徴収表!$B$36%,IF(E11&lt;=210,0,VLOOKUP(E11,賞与源泉徴収表!$P$10:$R$37,3,1)%))</f>
        <v>#REF!</v>
      </c>
      <c r="K11" s="144" t="e">
        <f>IF(E11&gt;3654,賞与源泉徴収表!$B$36%,IF(E11&lt;=243,0,VLOOKUP(E11,賞与源泉徴収表!$S$10:$U$37,3,1)%))</f>
        <v>#REF!</v>
      </c>
      <c r="L11" s="144" t="e">
        <f>IF(E11&gt;3685,賞与源泉徴収表!$B$36%,IF(E11&lt;=275,0,VLOOKUP(E11,賞与源泉徴収表!$V$10:$X$37,3,1)%))</f>
        <v>#REF!</v>
      </c>
      <c r="M11" s="144" t="e">
        <f>IF(E11&gt;3717,賞与源泉徴収表!$B$36%,IF(E11&lt;=308,0,VLOOKUP(E11,賞与源泉徴収表!$Y$10:$AA$37,3,1)%))</f>
        <v>#REF!</v>
      </c>
      <c r="N11" s="144" t="e">
        <f>IF(E11&gt;1118,賞与源泉徴収表!$B$37%,IF(E11&gt;524,賞与源泉徴収表!$B$33%,IF(E11&gt;293,賞与源泉徴収表!$B$29%,IF(E11&gt;222,賞与源泉徴収表!$B$23%,賞与源泉徴収表!$B$16%))))</f>
        <v>#REF!</v>
      </c>
    </row>
    <row r="12" spans="1:14">
      <c r="A12" s="135">
        <v>10</v>
      </c>
      <c r="B12" s="144" t="e">
        <f>[3]社員情報!B12</f>
        <v>#REF!</v>
      </c>
      <c r="C12" s="144" t="e">
        <f>[3]社員情報!C12</f>
        <v>#REF!</v>
      </c>
      <c r="D12" s="145" t="e">
        <f>[4]賞与計算!M$19</f>
        <v>#REF!</v>
      </c>
      <c r="E12" s="145" t="e">
        <f t="shared" si="0"/>
        <v>#REF!</v>
      </c>
      <c r="F12" s="144" t="e">
        <f>IF(E12&gt;3495,賞与源泉徴収表!$B$36%,IF(E12&lt;=68,0,VLOOKUP(E12,賞与源泉徴収表!$D$10:$F$37,3,1)%))</f>
        <v>#REF!</v>
      </c>
      <c r="G12" s="144" t="e">
        <f>IF(E12&gt;3527,賞与源泉徴収表!$B$36%,IF(E12&lt;=94,0,VLOOKUP(E12,賞与源泉徴収表!$G$10:$I$37,3,1)%))</f>
        <v>#REF!</v>
      </c>
      <c r="H12" s="144" t="e">
        <f>IF(E12&gt;3559,賞与源泉徴収表!$B$36%,IF(E12&lt;=133,0,VLOOKUP(E12,賞与源泉徴収表!$J$10:$L$37,3,1)%))</f>
        <v>#REF!</v>
      </c>
      <c r="I12" s="144" t="e">
        <f>IF(E12&gt;3590,賞与源泉徴収表!$B$36%,IF(E12&lt;=171,0,VLOOKUP(E12,賞与源泉徴収表!$M$10:$O$37,3,1)%))</f>
        <v>#REF!</v>
      </c>
      <c r="J12" s="144" t="e">
        <f>IF(E12&gt;3622,賞与源泉徴収表!$B$36%,IF(E12&lt;=210,0,VLOOKUP(E12,賞与源泉徴収表!$P$10:$R$37,3,1)%))</f>
        <v>#REF!</v>
      </c>
      <c r="K12" s="144" t="e">
        <f>IF(E12&gt;3654,賞与源泉徴収表!$B$36%,IF(E12&lt;=243,0,VLOOKUP(E12,賞与源泉徴収表!$S$10:$U$37,3,1)%))</f>
        <v>#REF!</v>
      </c>
      <c r="L12" s="144" t="e">
        <f>IF(E12&gt;3685,賞与源泉徴収表!$B$36%,IF(E12&lt;=275,0,VLOOKUP(E12,賞与源泉徴収表!$V$10:$X$37,3,1)%))</f>
        <v>#REF!</v>
      </c>
      <c r="M12" s="144" t="e">
        <f>IF(E12&gt;3717,賞与源泉徴収表!$B$36%,IF(E12&lt;=308,0,VLOOKUP(E12,賞与源泉徴収表!$Y$10:$AA$37,3,1)%))</f>
        <v>#REF!</v>
      </c>
      <c r="N12" s="144" t="e">
        <f>IF(E12&gt;1118,賞与源泉徴収表!$B$37%,IF(E12&gt;524,賞与源泉徴収表!$B$33%,IF(E12&gt;293,賞与源泉徴収表!$B$29%,IF(E12&gt;222,賞与源泉徴収表!$B$23%,賞与源泉徴収表!$B$16%))))</f>
        <v>#REF!</v>
      </c>
    </row>
    <row r="13" spans="1:14">
      <c r="A13" s="135">
        <v>11</v>
      </c>
      <c r="B13" s="144" t="e">
        <f>[3]社員情報!B13</f>
        <v>#REF!</v>
      </c>
      <c r="C13" s="144" t="e">
        <f>[3]社員情報!C13</f>
        <v>#REF!</v>
      </c>
      <c r="D13" s="145" t="e">
        <f>[4]賞与計算!N$19</f>
        <v>#REF!</v>
      </c>
      <c r="E13" s="145" t="e">
        <f t="shared" si="0"/>
        <v>#REF!</v>
      </c>
      <c r="F13" s="144" t="e">
        <f>IF(E13&gt;3495,賞与源泉徴収表!$B$36%,IF(E13&lt;=68,0,VLOOKUP(E13,賞与源泉徴収表!$D$10:$F$37,3,1)%))</f>
        <v>#REF!</v>
      </c>
      <c r="G13" s="144" t="e">
        <f>IF(E13&gt;3527,賞与源泉徴収表!$B$36%,IF(E13&lt;=94,0,VLOOKUP(E13,賞与源泉徴収表!$G$10:$I$37,3,1)%))</f>
        <v>#REF!</v>
      </c>
      <c r="H13" s="144" t="e">
        <f>IF(E13&gt;3559,賞与源泉徴収表!$B$36%,IF(E13&lt;=133,0,VLOOKUP(E13,賞与源泉徴収表!$J$10:$L$37,3,1)%))</f>
        <v>#REF!</v>
      </c>
      <c r="I13" s="144" t="e">
        <f>IF(E13&gt;3590,賞与源泉徴収表!$B$36%,IF(E13&lt;=171,0,VLOOKUP(E13,賞与源泉徴収表!$M$10:$O$37,3,1)%))</f>
        <v>#REF!</v>
      </c>
      <c r="J13" s="144" t="e">
        <f>IF(E13&gt;3622,賞与源泉徴収表!$B$36%,IF(E13&lt;=210,0,VLOOKUP(E13,賞与源泉徴収表!$P$10:$R$37,3,1)%))</f>
        <v>#REF!</v>
      </c>
      <c r="K13" s="144" t="e">
        <f>IF(E13&gt;3654,賞与源泉徴収表!$B$36%,IF(E13&lt;=243,0,VLOOKUP(E13,賞与源泉徴収表!$S$10:$U$37,3,1)%))</f>
        <v>#REF!</v>
      </c>
      <c r="L13" s="144" t="e">
        <f>IF(E13&gt;3685,賞与源泉徴収表!$B$36%,IF(E13&lt;=275,0,VLOOKUP(E13,賞与源泉徴収表!$V$10:$X$37,3,1)%))</f>
        <v>#REF!</v>
      </c>
      <c r="M13" s="144" t="e">
        <f>IF(E13&gt;3717,賞与源泉徴収表!$B$36%,IF(E13&lt;=308,0,VLOOKUP(E13,賞与源泉徴収表!$Y$10:$AA$37,3,1)%))</f>
        <v>#REF!</v>
      </c>
      <c r="N13" s="144" t="e">
        <f>IF(E13&gt;1118,賞与源泉徴収表!$B$37%,IF(E13&gt;524,賞与源泉徴収表!$B$33%,IF(E13&gt;293,賞与源泉徴収表!$B$29%,IF(E13&gt;222,賞与源泉徴収表!$B$23%,賞与源泉徴収表!$B$16%))))</f>
        <v>#REF!</v>
      </c>
    </row>
    <row r="14" spans="1:14">
      <c r="A14" s="135">
        <v>12</v>
      </c>
      <c r="B14" s="144" t="e">
        <f>[3]社員情報!B14</f>
        <v>#REF!</v>
      </c>
      <c r="C14" s="144" t="e">
        <f>[3]社員情報!C14</f>
        <v>#REF!</v>
      </c>
      <c r="D14" s="145" t="e">
        <f>[4]賞与計算!O$19</f>
        <v>#REF!</v>
      </c>
      <c r="E14" s="145" t="e">
        <f t="shared" si="0"/>
        <v>#REF!</v>
      </c>
      <c r="F14" s="144" t="e">
        <f>IF(E14&gt;3495,賞与源泉徴収表!$B$36%,IF(E14&lt;=68,0,VLOOKUP(E14,賞与源泉徴収表!$D$10:$F$37,3,1)%))</f>
        <v>#REF!</v>
      </c>
      <c r="G14" s="144" t="e">
        <f>IF(E14&gt;3527,賞与源泉徴収表!$B$36%,IF(E14&lt;=94,0,VLOOKUP(E14,賞与源泉徴収表!$G$10:$I$37,3,1)%))</f>
        <v>#REF!</v>
      </c>
      <c r="H14" s="144" t="e">
        <f>IF(E14&gt;3559,賞与源泉徴収表!$B$36%,IF(E14&lt;=133,0,VLOOKUP(E14,賞与源泉徴収表!$J$10:$L$37,3,1)%))</f>
        <v>#REF!</v>
      </c>
      <c r="I14" s="144" t="e">
        <f>IF(E14&gt;3590,賞与源泉徴収表!$B$36%,IF(E14&lt;=171,0,VLOOKUP(E14,賞与源泉徴収表!$M$10:$O$37,3,1)%))</f>
        <v>#REF!</v>
      </c>
      <c r="J14" s="144" t="e">
        <f>IF(E14&gt;3622,賞与源泉徴収表!$B$36%,IF(E14&lt;=210,0,VLOOKUP(E14,賞与源泉徴収表!$P$10:$R$37,3,1)%))</f>
        <v>#REF!</v>
      </c>
      <c r="K14" s="144" t="e">
        <f>IF(E14&gt;3654,賞与源泉徴収表!$B$36%,IF(E14&lt;=243,0,VLOOKUP(E14,賞与源泉徴収表!$S$10:$U$37,3,1)%))</f>
        <v>#REF!</v>
      </c>
      <c r="L14" s="144" t="e">
        <f>IF(E14&gt;3685,賞与源泉徴収表!$B$36%,IF(E14&lt;=275,0,VLOOKUP(E14,賞与源泉徴収表!$V$10:$X$37,3,1)%))</f>
        <v>#REF!</v>
      </c>
      <c r="M14" s="144" t="e">
        <f>IF(E14&gt;3717,賞与源泉徴収表!$B$36%,IF(E14&lt;=308,0,VLOOKUP(E14,賞与源泉徴収表!$Y$10:$AA$37,3,1)%))</f>
        <v>#REF!</v>
      </c>
      <c r="N14" s="144" t="e">
        <f>IF(E14&gt;1118,賞与源泉徴収表!$B$37%,IF(E14&gt;524,賞与源泉徴収表!$B$33%,IF(E14&gt;293,賞与源泉徴収表!$B$29%,IF(E14&gt;222,賞与源泉徴収表!$B$23%,賞与源泉徴収表!$B$16%))))</f>
        <v>#REF!</v>
      </c>
    </row>
    <row r="15" spans="1:14">
      <c r="A15" s="135">
        <v>13</v>
      </c>
      <c r="B15" s="144" t="e">
        <f>[3]社員情報!B15</f>
        <v>#REF!</v>
      </c>
      <c r="C15" s="144" t="e">
        <f>[3]社員情報!C15</f>
        <v>#REF!</v>
      </c>
      <c r="D15" s="145" t="e">
        <f>[4]賞与計算!P$19</f>
        <v>#REF!</v>
      </c>
      <c r="E15" s="145" t="e">
        <f t="shared" si="0"/>
        <v>#REF!</v>
      </c>
      <c r="F15" s="144" t="e">
        <f>IF(E15&gt;3495,賞与源泉徴収表!$B$36%,IF(E15&lt;=68,0,VLOOKUP(E15,賞与源泉徴収表!$D$10:$F$37,3,1)%))</f>
        <v>#REF!</v>
      </c>
      <c r="G15" s="144" t="e">
        <f>IF(E15&gt;3527,賞与源泉徴収表!$B$36%,IF(E15&lt;=94,0,VLOOKUP(E15,賞与源泉徴収表!$G$10:$I$37,3,1)%))</f>
        <v>#REF!</v>
      </c>
      <c r="H15" s="144" t="e">
        <f>IF(E15&gt;3559,賞与源泉徴収表!$B$36%,IF(E15&lt;=133,0,VLOOKUP(E15,賞与源泉徴収表!$J$10:$L$37,3,1)%))</f>
        <v>#REF!</v>
      </c>
      <c r="I15" s="144" t="e">
        <f>IF(E15&gt;3590,賞与源泉徴収表!$B$36%,IF(E15&lt;=171,0,VLOOKUP(E15,賞与源泉徴収表!$M$10:$O$37,3,1)%))</f>
        <v>#REF!</v>
      </c>
      <c r="J15" s="144" t="e">
        <f>IF(E15&gt;3622,賞与源泉徴収表!$B$36%,IF(E15&lt;=210,0,VLOOKUP(E15,賞与源泉徴収表!$P$10:$R$37,3,1)%))</f>
        <v>#REF!</v>
      </c>
      <c r="K15" s="144" t="e">
        <f>IF(E15&gt;3654,賞与源泉徴収表!$B$36%,IF(E15&lt;=243,0,VLOOKUP(E15,賞与源泉徴収表!$S$10:$U$37,3,1)%))</f>
        <v>#REF!</v>
      </c>
      <c r="L15" s="144" t="e">
        <f>IF(E15&gt;3685,賞与源泉徴収表!$B$36%,IF(E15&lt;=275,0,VLOOKUP(E15,賞与源泉徴収表!$V$10:$X$37,3,1)%))</f>
        <v>#REF!</v>
      </c>
      <c r="M15" s="144" t="e">
        <f>IF(E15&gt;3717,賞与源泉徴収表!$B$36%,IF(E15&lt;=308,0,VLOOKUP(E15,賞与源泉徴収表!$Y$10:$AA$37,3,1)%))</f>
        <v>#REF!</v>
      </c>
      <c r="N15" s="144" t="e">
        <f>IF(E15&gt;1118,賞与源泉徴収表!$B$37%,IF(E15&gt;524,賞与源泉徴収表!$B$33%,IF(E15&gt;293,賞与源泉徴収表!$B$29%,IF(E15&gt;222,賞与源泉徴収表!$B$23%,賞与源泉徴収表!$B$16%))))</f>
        <v>#REF!</v>
      </c>
    </row>
    <row r="16" spans="1:14">
      <c r="A16" s="135">
        <v>14</v>
      </c>
      <c r="B16" s="144" t="e">
        <f>[3]社員情報!B16</f>
        <v>#REF!</v>
      </c>
      <c r="C16" s="144" t="e">
        <f>[3]社員情報!C16</f>
        <v>#REF!</v>
      </c>
      <c r="D16" s="145" t="e">
        <f>[4]賞与計算!Q$19</f>
        <v>#REF!</v>
      </c>
      <c r="E16" s="145" t="e">
        <f t="shared" si="0"/>
        <v>#REF!</v>
      </c>
      <c r="F16" s="144" t="e">
        <f>IF(E16&gt;3495,賞与源泉徴収表!$B$36%,IF(E16&lt;=68,0,VLOOKUP(E16,賞与源泉徴収表!$D$10:$F$37,3,1)%))</f>
        <v>#REF!</v>
      </c>
      <c r="G16" s="144" t="e">
        <f>IF(E16&gt;3527,賞与源泉徴収表!$B$36%,IF(E16&lt;=94,0,VLOOKUP(E16,賞与源泉徴収表!$G$10:$I$37,3,1)%))</f>
        <v>#REF!</v>
      </c>
      <c r="H16" s="144" t="e">
        <f>IF(E16&gt;3559,賞与源泉徴収表!$B$36%,IF(E16&lt;=133,0,VLOOKUP(E16,賞与源泉徴収表!$J$10:$L$37,3,1)%))</f>
        <v>#REF!</v>
      </c>
      <c r="I16" s="144" t="e">
        <f>IF(E16&gt;3590,賞与源泉徴収表!$B$36%,IF(E16&lt;=171,0,VLOOKUP(E16,賞与源泉徴収表!$M$10:$O$37,3,1)%))</f>
        <v>#REF!</v>
      </c>
      <c r="J16" s="144" t="e">
        <f>IF(E16&gt;3622,賞与源泉徴収表!$B$36%,IF(E16&lt;=210,0,VLOOKUP(E16,賞与源泉徴収表!$P$10:$R$37,3,1)%))</f>
        <v>#REF!</v>
      </c>
      <c r="K16" s="144" t="e">
        <f>IF(E16&gt;3654,賞与源泉徴収表!$B$36%,IF(E16&lt;=243,0,VLOOKUP(E16,賞与源泉徴収表!$S$10:$U$37,3,1)%))</f>
        <v>#REF!</v>
      </c>
      <c r="L16" s="144" t="e">
        <f>IF(E16&gt;3685,賞与源泉徴収表!$B$36%,IF(E16&lt;=275,0,VLOOKUP(E16,賞与源泉徴収表!$V$10:$X$37,3,1)%))</f>
        <v>#REF!</v>
      </c>
      <c r="M16" s="144" t="e">
        <f>IF(E16&gt;3717,賞与源泉徴収表!$B$36%,IF(E16&lt;=308,0,VLOOKUP(E16,賞与源泉徴収表!$Y$10:$AA$37,3,1)%))</f>
        <v>#REF!</v>
      </c>
      <c r="N16" s="144" t="e">
        <f>IF(E16&gt;1118,賞与源泉徴収表!$B$37%,IF(E16&gt;524,賞与源泉徴収表!$B$33%,IF(E16&gt;293,賞与源泉徴収表!$B$29%,IF(E16&gt;222,賞与源泉徴収表!$B$23%,賞与源泉徴収表!$B$16%))))</f>
        <v>#REF!</v>
      </c>
    </row>
    <row r="17" spans="1:19">
      <c r="A17" s="135">
        <v>15</v>
      </c>
      <c r="B17" s="144" t="e">
        <f>[3]社員情報!B17</f>
        <v>#REF!</v>
      </c>
      <c r="C17" s="144" t="e">
        <f>[3]社員情報!C17</f>
        <v>#REF!</v>
      </c>
      <c r="D17" s="145" t="e">
        <f>[4]賞与計算!R$19</f>
        <v>#REF!</v>
      </c>
      <c r="E17" s="145" t="e">
        <f t="shared" si="0"/>
        <v>#REF!</v>
      </c>
      <c r="F17" s="144" t="e">
        <f>IF(E17&gt;3495,賞与源泉徴収表!$B$36%,IF(E17&lt;=68,0,VLOOKUP(E17,賞与源泉徴収表!$D$10:$F$37,3,1)%))</f>
        <v>#REF!</v>
      </c>
      <c r="G17" s="144" t="e">
        <f>IF(E17&gt;3527,賞与源泉徴収表!$B$36%,IF(E17&lt;=94,0,VLOOKUP(E17,賞与源泉徴収表!$G$10:$I$37,3,1)%))</f>
        <v>#REF!</v>
      </c>
      <c r="H17" s="144" t="e">
        <f>IF(E17&gt;3559,賞与源泉徴収表!$B$36%,IF(E17&lt;=133,0,VLOOKUP(E17,賞与源泉徴収表!$J$10:$L$37,3,1)%))</f>
        <v>#REF!</v>
      </c>
      <c r="I17" s="144" t="e">
        <f>IF(E17&gt;3590,賞与源泉徴収表!$B$36%,IF(E17&lt;=171,0,VLOOKUP(E17,賞与源泉徴収表!$M$10:$O$37,3,1)%))</f>
        <v>#REF!</v>
      </c>
      <c r="J17" s="144" t="e">
        <f>IF(E17&gt;3622,賞与源泉徴収表!$B$36%,IF(E17&lt;=210,0,VLOOKUP(E17,賞与源泉徴収表!$P$10:$R$37,3,1)%))</f>
        <v>#REF!</v>
      </c>
      <c r="K17" s="144" t="e">
        <f>IF(E17&gt;3654,賞与源泉徴収表!$B$36%,IF(E17&lt;=243,0,VLOOKUP(E17,賞与源泉徴収表!$S$10:$U$37,3,1)%))</f>
        <v>#REF!</v>
      </c>
      <c r="L17" s="144" t="e">
        <f>IF(E17&gt;3685,賞与源泉徴収表!$B$36%,IF(E17&lt;=275,0,VLOOKUP(E17,賞与源泉徴収表!$V$10:$X$37,3,1)%))</f>
        <v>#REF!</v>
      </c>
      <c r="M17" s="144" t="e">
        <f>IF(E17&gt;3717,賞与源泉徴収表!$B$36%,IF(E17&lt;=308,0,VLOOKUP(E17,賞与源泉徴収表!$Y$10:$AA$37,3,1)%))</f>
        <v>#REF!</v>
      </c>
      <c r="N17" s="144" t="e">
        <f>IF(E17&gt;1118,賞与源泉徴収表!$B$37%,IF(E17&gt;524,賞与源泉徴収表!$B$33%,IF(E17&gt;293,賞与源泉徴収表!$B$29%,IF(E17&gt;222,賞与源泉徴収表!$B$23%,賞与源泉徴収表!$B$16%))))</f>
        <v>#REF!</v>
      </c>
    </row>
    <row r="18" spans="1:19">
      <c r="A18" s="135">
        <v>16</v>
      </c>
      <c r="B18" s="144" t="e">
        <f>[3]社員情報!B18</f>
        <v>#REF!</v>
      </c>
      <c r="C18" s="144" t="e">
        <f>[3]社員情報!C18</f>
        <v>#REF!</v>
      </c>
      <c r="D18" s="145" t="e">
        <f>[4]賞与計算!S$19</f>
        <v>#REF!</v>
      </c>
      <c r="E18" s="145" t="e">
        <f t="shared" si="0"/>
        <v>#REF!</v>
      </c>
      <c r="F18" s="144" t="e">
        <f>IF(E18&gt;3495,賞与源泉徴収表!$B$36%,IF(E18&lt;=68,0,VLOOKUP(E18,賞与源泉徴収表!$D$10:$F$37,3,1)%))</f>
        <v>#REF!</v>
      </c>
      <c r="G18" s="144" t="e">
        <f>IF(E18&gt;3527,賞与源泉徴収表!$B$36%,IF(E18&lt;=94,0,VLOOKUP(E18,賞与源泉徴収表!$G$10:$I$37,3,1)%))</f>
        <v>#REF!</v>
      </c>
      <c r="H18" s="144" t="e">
        <f>IF(E18&gt;3559,賞与源泉徴収表!$B$36%,IF(E18&lt;=133,0,VLOOKUP(E18,賞与源泉徴収表!$J$10:$L$37,3,1)%))</f>
        <v>#REF!</v>
      </c>
      <c r="I18" s="144" t="e">
        <f>IF(E18&gt;3590,賞与源泉徴収表!$B$36%,IF(E18&lt;=171,0,VLOOKUP(E18,賞与源泉徴収表!$M$10:$O$37,3,1)%))</f>
        <v>#REF!</v>
      </c>
      <c r="J18" s="144" t="e">
        <f>IF(E18&gt;3622,賞与源泉徴収表!$B$36%,IF(E18&lt;=210,0,VLOOKUP(E18,賞与源泉徴収表!$P$10:$R$37,3,1)%))</f>
        <v>#REF!</v>
      </c>
      <c r="K18" s="144" t="e">
        <f>IF(E18&gt;3654,賞与源泉徴収表!$B$36%,IF(E18&lt;=243,0,VLOOKUP(E18,賞与源泉徴収表!$S$10:$U$37,3,1)%))</f>
        <v>#REF!</v>
      </c>
      <c r="L18" s="144" t="e">
        <f>IF(E18&gt;3685,賞与源泉徴収表!$B$36%,IF(E18&lt;=275,0,VLOOKUP(E18,賞与源泉徴収表!$V$10:$X$37,3,1)%))</f>
        <v>#REF!</v>
      </c>
      <c r="M18" s="144" t="e">
        <f>IF(E18&gt;3717,賞与源泉徴収表!$B$36%,IF(E18&lt;=308,0,VLOOKUP(E18,賞与源泉徴収表!$Y$10:$AA$37,3,1)%))</f>
        <v>#REF!</v>
      </c>
      <c r="N18" s="144" t="e">
        <f>IF(E18&gt;1118,賞与源泉徴収表!$B$37%,IF(E18&gt;524,賞与源泉徴収表!$B$33%,IF(E18&gt;293,賞与源泉徴収表!$B$29%,IF(E18&gt;222,賞与源泉徴収表!$B$23%,賞与源泉徴収表!$B$16%))))</f>
        <v>#REF!</v>
      </c>
    </row>
    <row r="19" spans="1:19">
      <c r="A19" s="135">
        <v>17</v>
      </c>
      <c r="B19" s="144" t="e">
        <f>[3]社員情報!B19</f>
        <v>#REF!</v>
      </c>
      <c r="C19" s="144" t="e">
        <f>[3]社員情報!C19</f>
        <v>#REF!</v>
      </c>
      <c r="D19" s="145" t="e">
        <f>[4]賞与計算!T$19</f>
        <v>#REF!</v>
      </c>
      <c r="E19" s="145" t="e">
        <f t="shared" si="0"/>
        <v>#REF!</v>
      </c>
      <c r="F19" s="144" t="e">
        <f>IF(E19&gt;3495,賞与源泉徴収表!$B$36%,IF(E19&lt;=68,0,VLOOKUP(E19,賞与源泉徴収表!$D$10:$F$37,3,1)%))</f>
        <v>#REF!</v>
      </c>
      <c r="G19" s="144" t="e">
        <f>IF(E19&gt;3527,賞与源泉徴収表!$B$36%,IF(E19&lt;=94,0,VLOOKUP(E19,賞与源泉徴収表!$G$10:$I$37,3,1)%))</f>
        <v>#REF!</v>
      </c>
      <c r="H19" s="144" t="e">
        <f>IF(E19&gt;3559,賞与源泉徴収表!$B$36%,IF(E19&lt;=133,0,VLOOKUP(E19,賞与源泉徴収表!$J$10:$L$37,3,1)%))</f>
        <v>#REF!</v>
      </c>
      <c r="I19" s="144" t="e">
        <f>IF(E19&gt;3590,賞与源泉徴収表!$B$36%,IF(E19&lt;=171,0,VLOOKUP(E19,賞与源泉徴収表!$M$10:$O$37,3,1)%))</f>
        <v>#REF!</v>
      </c>
      <c r="J19" s="144" t="e">
        <f>IF(E19&gt;3622,賞与源泉徴収表!$B$36%,IF(E19&lt;=210,0,VLOOKUP(E19,賞与源泉徴収表!$P$10:$R$37,3,1)%))</f>
        <v>#REF!</v>
      </c>
      <c r="K19" s="144" t="e">
        <f>IF(E19&gt;3654,賞与源泉徴収表!$B$36%,IF(E19&lt;=243,0,VLOOKUP(E19,賞与源泉徴収表!$S$10:$U$37,3,1)%))</f>
        <v>#REF!</v>
      </c>
      <c r="L19" s="144" t="e">
        <f>IF(E19&gt;3685,賞与源泉徴収表!$B$36%,IF(E19&lt;=275,0,VLOOKUP(E19,賞与源泉徴収表!$V$10:$X$37,3,1)%))</f>
        <v>#REF!</v>
      </c>
      <c r="M19" s="144" t="e">
        <f>IF(E19&gt;3717,賞与源泉徴収表!$B$36%,IF(E19&lt;=308,0,VLOOKUP(E19,賞与源泉徴収表!$Y$10:$AA$37,3,1)%))</f>
        <v>#REF!</v>
      </c>
      <c r="N19" s="144" t="e">
        <f>IF(E19&gt;1118,賞与源泉徴収表!$B$37%,IF(E19&gt;524,賞与源泉徴収表!$B$33%,IF(E19&gt;293,賞与源泉徴収表!$B$29%,IF(E19&gt;222,賞与源泉徴収表!$B$23%,賞与源泉徴収表!$B$16%))))</f>
        <v>#REF!</v>
      </c>
    </row>
    <row r="20" spans="1:19">
      <c r="A20" s="135">
        <v>18</v>
      </c>
      <c r="B20" s="144" t="e">
        <f>[3]社員情報!B20</f>
        <v>#REF!</v>
      </c>
      <c r="C20" s="144" t="e">
        <f>[3]社員情報!C20</f>
        <v>#REF!</v>
      </c>
      <c r="D20" s="145" t="e">
        <f>[4]賞与計算!U$19</f>
        <v>#REF!</v>
      </c>
      <c r="E20" s="145" t="e">
        <f t="shared" si="0"/>
        <v>#REF!</v>
      </c>
      <c r="F20" s="144" t="e">
        <f>IF(E20&gt;3495,賞与源泉徴収表!$B$36%,IF(E20&lt;=68,0,VLOOKUP(E20,賞与源泉徴収表!$D$10:$F$37,3,1)%))</f>
        <v>#REF!</v>
      </c>
      <c r="G20" s="144" t="e">
        <f>IF(E20&gt;3527,賞与源泉徴収表!$B$36%,IF(E20&lt;=94,0,VLOOKUP(E20,賞与源泉徴収表!$G$10:$I$37,3,1)%))</f>
        <v>#REF!</v>
      </c>
      <c r="H20" s="144" t="e">
        <f>IF(E20&gt;3559,賞与源泉徴収表!$B$36%,IF(E20&lt;=133,0,VLOOKUP(E20,賞与源泉徴収表!$J$10:$L$37,3,1)%))</f>
        <v>#REF!</v>
      </c>
      <c r="I20" s="144" t="e">
        <f>IF(E20&gt;3590,賞与源泉徴収表!$B$36%,IF(E20&lt;=171,0,VLOOKUP(E20,賞与源泉徴収表!$M$10:$O$37,3,1)%))</f>
        <v>#REF!</v>
      </c>
      <c r="J20" s="144" t="e">
        <f>IF(E20&gt;3622,賞与源泉徴収表!$B$36%,IF(E20&lt;=210,0,VLOOKUP(E20,賞与源泉徴収表!$P$10:$R$37,3,1)%))</f>
        <v>#REF!</v>
      </c>
      <c r="K20" s="144" t="e">
        <f>IF(E20&gt;3654,賞与源泉徴収表!$B$36%,IF(E20&lt;=243,0,VLOOKUP(E20,賞与源泉徴収表!$S$10:$U$37,3,1)%))</f>
        <v>#REF!</v>
      </c>
      <c r="L20" s="144" t="e">
        <f>IF(E20&gt;3685,賞与源泉徴収表!$B$36%,IF(E20&lt;=275,0,VLOOKUP(E20,賞与源泉徴収表!$V$10:$X$37,3,1)%))</f>
        <v>#REF!</v>
      </c>
      <c r="M20" s="144" t="e">
        <f>IF(E20&gt;3717,賞与源泉徴収表!$B$36%,IF(E20&lt;=308,0,VLOOKUP(E20,賞与源泉徴収表!$Y$10:$AA$37,3,1)%))</f>
        <v>#REF!</v>
      </c>
      <c r="N20" s="144" t="e">
        <f>IF(E20&gt;1118,賞与源泉徴収表!$B$37%,IF(E20&gt;524,賞与源泉徴収表!$B$33%,IF(E20&gt;293,賞与源泉徴収表!$B$29%,IF(E20&gt;222,賞与源泉徴収表!$B$23%,賞与源泉徴収表!$B$16%))))</f>
        <v>#REF!</v>
      </c>
    </row>
    <row r="21" spans="1:19">
      <c r="A21" s="135">
        <v>19</v>
      </c>
      <c r="B21" s="144" t="e">
        <f>[3]社員情報!B21</f>
        <v>#REF!</v>
      </c>
      <c r="C21" s="144" t="e">
        <f>[3]社員情報!C21</f>
        <v>#REF!</v>
      </c>
      <c r="D21" s="145" t="e">
        <f>[4]賞与計算!V$19</f>
        <v>#REF!</v>
      </c>
      <c r="E21" s="145" t="e">
        <f t="shared" si="0"/>
        <v>#REF!</v>
      </c>
      <c r="F21" s="144" t="e">
        <f>IF(E21&gt;3495,賞与源泉徴収表!$B$36%,IF(E21&lt;=68,0,VLOOKUP(E21,賞与源泉徴収表!$D$10:$F$37,3,1)%))</f>
        <v>#REF!</v>
      </c>
      <c r="G21" s="144" t="e">
        <f>IF(E21&gt;3527,賞与源泉徴収表!$B$36%,IF(E21&lt;=94,0,VLOOKUP(E21,賞与源泉徴収表!$G$10:$I$37,3,1)%))</f>
        <v>#REF!</v>
      </c>
      <c r="H21" s="144" t="e">
        <f>IF(E21&gt;3559,賞与源泉徴収表!$B$36%,IF(E21&lt;=133,0,VLOOKUP(E21,賞与源泉徴収表!$J$10:$L$37,3,1)%))</f>
        <v>#REF!</v>
      </c>
      <c r="I21" s="144" t="e">
        <f>IF(E21&gt;3590,賞与源泉徴収表!$B$36%,IF(E21&lt;=171,0,VLOOKUP(E21,賞与源泉徴収表!$M$10:$O$37,3,1)%))</f>
        <v>#REF!</v>
      </c>
      <c r="J21" s="144" t="e">
        <f>IF(E21&gt;3622,賞与源泉徴収表!$B$36%,IF(E21&lt;=210,0,VLOOKUP(E21,賞与源泉徴収表!$P$10:$R$37,3,1)%))</f>
        <v>#REF!</v>
      </c>
      <c r="K21" s="144" t="e">
        <f>IF(E21&gt;3654,賞与源泉徴収表!$B$36%,IF(E21&lt;=243,0,VLOOKUP(E21,賞与源泉徴収表!$S$10:$U$37,3,1)%))</f>
        <v>#REF!</v>
      </c>
      <c r="L21" s="144" t="e">
        <f>IF(E21&gt;3685,賞与源泉徴収表!$B$36%,IF(E21&lt;=275,0,VLOOKUP(E21,賞与源泉徴収表!$V$10:$X$37,3,1)%))</f>
        <v>#REF!</v>
      </c>
      <c r="M21" s="144" t="e">
        <f>IF(E21&gt;3717,賞与源泉徴収表!$B$36%,IF(E21&lt;=308,0,VLOOKUP(E21,賞与源泉徴収表!$Y$10:$AA$37,3,1)%))</f>
        <v>#REF!</v>
      </c>
      <c r="N21" s="144" t="e">
        <f>IF(E21&gt;1118,賞与源泉徴収表!$B$37%,IF(E21&gt;524,賞与源泉徴収表!$B$33%,IF(E21&gt;293,賞与源泉徴収表!$B$29%,IF(E21&gt;222,賞与源泉徴収表!$B$23%,賞与源泉徴収表!$B$16%))))</f>
        <v>#REF!</v>
      </c>
    </row>
    <row r="22" spans="1:19">
      <c r="A22" s="135">
        <v>20</v>
      </c>
      <c r="B22" s="144" t="e">
        <f>[3]社員情報!B22</f>
        <v>#REF!</v>
      </c>
      <c r="C22" s="144" t="e">
        <f>[3]社員情報!C22</f>
        <v>#REF!</v>
      </c>
      <c r="D22" s="145" t="e">
        <f>[4]賞与計算!W$19</f>
        <v>#REF!</v>
      </c>
      <c r="E22" s="145" t="e">
        <f t="shared" si="0"/>
        <v>#REF!</v>
      </c>
      <c r="F22" s="144" t="e">
        <f>IF(E22&gt;3495,賞与源泉徴収表!$B$36%,IF(E22&lt;=68,0,VLOOKUP(E22,賞与源泉徴収表!$D$10:$F$37,3,1)%))</f>
        <v>#REF!</v>
      </c>
      <c r="G22" s="144" t="e">
        <f>IF(E22&gt;3527,賞与源泉徴収表!$B$36%,IF(E22&lt;=94,0,VLOOKUP(E22,賞与源泉徴収表!$G$10:$I$37,3,1)%))</f>
        <v>#REF!</v>
      </c>
      <c r="H22" s="144" t="e">
        <f>IF(E22&gt;3559,賞与源泉徴収表!$B$36%,IF(E22&lt;=133,0,VLOOKUP(E22,賞与源泉徴収表!$J$10:$L$37,3,1)%))</f>
        <v>#REF!</v>
      </c>
      <c r="I22" s="144" t="e">
        <f>IF(E22&gt;3590,賞与源泉徴収表!$B$36%,IF(E22&lt;=171,0,VLOOKUP(E22,賞与源泉徴収表!$M$10:$O$37,3,1)%))</f>
        <v>#REF!</v>
      </c>
      <c r="J22" s="144" t="e">
        <f>IF(E22&gt;3622,賞与源泉徴収表!$B$36%,IF(E22&lt;=210,0,VLOOKUP(E22,賞与源泉徴収表!$P$10:$R$37,3,1)%))</f>
        <v>#REF!</v>
      </c>
      <c r="K22" s="144" t="e">
        <f>IF(E22&gt;3654,賞与源泉徴収表!$B$36%,IF(E22&lt;=243,0,VLOOKUP(E22,賞与源泉徴収表!$S$10:$U$37,3,1)%))</f>
        <v>#REF!</v>
      </c>
      <c r="L22" s="144" t="e">
        <f>IF(E22&gt;3685,賞与源泉徴収表!$B$36%,IF(E22&lt;=275,0,VLOOKUP(E22,賞与源泉徴収表!$V$10:$X$37,3,1)%))</f>
        <v>#REF!</v>
      </c>
      <c r="M22" s="144" t="e">
        <f>IF(E22&gt;3717,賞与源泉徴収表!$B$36%,IF(E22&lt;=308,0,VLOOKUP(E22,賞与源泉徴収表!$Y$10:$AA$37,3,1)%))</f>
        <v>#REF!</v>
      </c>
      <c r="N22" s="144" t="e">
        <f>IF(E22&gt;1118,賞与源泉徴収表!$B$37%,IF(E22&gt;524,賞与源泉徴収表!$B$33%,IF(E22&gt;293,賞与源泉徴収表!$B$29%,IF(E22&gt;222,賞与源泉徴収表!$B$23%,賞与源泉徴収表!$B$16%))))</f>
        <v>#REF!</v>
      </c>
    </row>
    <row r="24" spans="1:19">
      <c r="D24" s="146"/>
      <c r="E24" s="146"/>
      <c r="F24" s="146"/>
      <c r="G24" s="146"/>
      <c r="H24" s="146"/>
      <c r="I24" s="146"/>
      <c r="J24" s="146"/>
      <c r="K24" s="146"/>
      <c r="L24" s="146"/>
      <c r="M24" s="146"/>
      <c r="N24" s="146"/>
      <c r="O24" s="146"/>
      <c r="P24" s="146"/>
      <c r="Q24" s="146"/>
      <c r="R24" s="146"/>
      <c r="S24" s="146"/>
    </row>
  </sheetData>
  <sheetProtection selectLockedCells="1" selectUnlockedCells="1"/>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9934C-DC97-4D8C-86FE-E1231371AA11}">
  <sheetPr>
    <tabColor theme="8" tint="0.79998168889431442"/>
    <pageSetUpPr autoPageBreaks="0" fitToPage="1"/>
  </sheetPr>
  <dimension ref="A1:BC65"/>
  <sheetViews>
    <sheetView showFormulas="1" zoomScale="90" zoomScaleNormal="90" workbookViewId="0">
      <pane xSplit="4" ySplit="5" topLeftCell="E33" activePane="bottomRight" state="frozen"/>
      <selection pane="topRight" activeCell="E1" sqref="E1"/>
      <selection pane="bottomLeft" activeCell="A7" sqref="A7"/>
      <selection pane="bottomRight" activeCell="E51" sqref="E51"/>
    </sheetView>
  </sheetViews>
  <sheetFormatPr defaultColWidth="8.78515625" defaultRowHeight="18.45" outlineLevelRow="1" outlineLevelCol="1"/>
  <cols>
    <col min="1" max="1" width="11.0703125" style="225" bestFit="1" customWidth="1"/>
    <col min="2" max="2" width="16.7109375" style="225" customWidth="1"/>
    <col min="3" max="4" width="15.0703125" style="225" hidden="1" customWidth="1" outlineLevel="1"/>
    <col min="5" max="5" width="11.7109375" style="139" customWidth="1" collapsed="1"/>
    <col min="6" max="24" width="11.7109375" style="139" customWidth="1"/>
    <col min="25" max="25" width="11.7109375" customWidth="1"/>
    <col min="26" max="41" width="11.7109375" style="139" customWidth="1"/>
    <col min="42" max="42" width="11.7109375" customWidth="1"/>
    <col min="43" max="54" width="11.7109375" style="139" customWidth="1"/>
    <col min="55" max="55" width="13.42578125" style="139" customWidth="1"/>
    <col min="56" max="16384" width="8.78515625" style="139"/>
  </cols>
  <sheetData>
    <row r="1" spans="1:55" ht="18">
      <c r="A1" s="147" t="s">
        <v>132</v>
      </c>
      <c r="B1" s="148"/>
      <c r="C1" s="149" t="s">
        <v>133</v>
      </c>
      <c r="D1" s="149" t="s">
        <v>134</v>
      </c>
      <c r="E1" s="149">
        <v>1</v>
      </c>
      <c r="F1" s="149">
        <v>2</v>
      </c>
      <c r="G1" s="149">
        <v>3</v>
      </c>
      <c r="H1" s="149">
        <v>4</v>
      </c>
      <c r="I1" s="149">
        <v>5</v>
      </c>
      <c r="J1" s="149">
        <v>6</v>
      </c>
      <c r="K1" s="149">
        <v>7</v>
      </c>
      <c r="L1" s="149">
        <v>8</v>
      </c>
      <c r="M1" s="149">
        <v>9</v>
      </c>
      <c r="N1" s="149">
        <v>10</v>
      </c>
      <c r="O1" s="149">
        <v>11</v>
      </c>
      <c r="P1" s="149">
        <v>12</v>
      </c>
      <c r="Q1" s="149">
        <v>13</v>
      </c>
      <c r="R1" s="149">
        <v>14</v>
      </c>
      <c r="S1" s="149">
        <v>15</v>
      </c>
      <c r="T1" s="149">
        <v>16</v>
      </c>
      <c r="U1" s="149">
        <v>17</v>
      </c>
      <c r="V1" s="149">
        <v>18</v>
      </c>
      <c r="W1" s="149">
        <v>19</v>
      </c>
      <c r="X1" s="149">
        <v>20</v>
      </c>
      <c r="Y1" s="149">
        <v>21</v>
      </c>
      <c r="Z1" s="149">
        <v>22</v>
      </c>
      <c r="AA1" s="149">
        <v>23</v>
      </c>
      <c r="AB1" s="149">
        <v>24</v>
      </c>
      <c r="AC1" s="149">
        <v>25</v>
      </c>
      <c r="AD1" s="149">
        <v>26</v>
      </c>
      <c r="AE1" s="149">
        <v>27</v>
      </c>
      <c r="AF1" s="149">
        <v>28</v>
      </c>
      <c r="AG1" s="149">
        <v>29</v>
      </c>
      <c r="AH1" s="149">
        <v>30</v>
      </c>
      <c r="AI1" s="149">
        <v>31</v>
      </c>
      <c r="AJ1" s="149">
        <v>32</v>
      </c>
      <c r="AK1" s="149">
        <v>33</v>
      </c>
      <c r="AL1" s="149">
        <v>34</v>
      </c>
      <c r="AM1" s="149">
        <v>35</v>
      </c>
      <c r="AN1" s="149">
        <v>36</v>
      </c>
      <c r="AO1" s="149">
        <v>37</v>
      </c>
      <c r="AP1" s="149">
        <v>38</v>
      </c>
      <c r="AQ1" s="149">
        <v>39</v>
      </c>
      <c r="AR1" s="149">
        <v>40</v>
      </c>
      <c r="AS1" s="149">
        <v>41</v>
      </c>
      <c r="AT1" s="149">
        <v>42</v>
      </c>
      <c r="AU1" s="149">
        <v>43</v>
      </c>
      <c r="AV1" s="149">
        <v>44</v>
      </c>
      <c r="AW1" s="149">
        <v>45</v>
      </c>
      <c r="AX1" s="149">
        <v>46</v>
      </c>
      <c r="AY1" s="149">
        <v>47</v>
      </c>
      <c r="AZ1" s="149">
        <v>48</v>
      </c>
      <c r="BA1" s="149">
        <v>49</v>
      </c>
      <c r="BB1" s="149">
        <v>50</v>
      </c>
      <c r="BC1" s="150" t="s">
        <v>135</v>
      </c>
    </row>
    <row r="2" spans="1:55" ht="18">
      <c r="A2" s="151" t="s">
        <v>129</v>
      </c>
      <c r="B2" s="135" t="s">
        <v>131</v>
      </c>
      <c r="C2" s="152"/>
      <c r="D2" s="152"/>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4"/>
    </row>
    <row r="3" spans="1:55" ht="18">
      <c r="A3" s="155"/>
      <c r="B3" s="156" t="s">
        <v>194</v>
      </c>
      <c r="C3" s="157"/>
      <c r="D3" s="157"/>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9"/>
    </row>
    <row r="4" spans="1:55" ht="18">
      <c r="A4" s="155"/>
      <c r="B4" s="156" t="s">
        <v>137</v>
      </c>
      <c r="C4" s="157"/>
      <c r="D4" s="157"/>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9"/>
    </row>
    <row r="5" spans="1:55" thickBot="1">
      <c r="A5" s="160"/>
      <c r="B5" s="161" t="s">
        <v>138</v>
      </c>
      <c r="C5" s="162"/>
      <c r="D5" s="162"/>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4"/>
    </row>
    <row r="6" spans="1:55" ht="18">
      <c r="A6" s="165" t="s">
        <v>139</v>
      </c>
      <c r="B6" s="166" t="s">
        <v>140</v>
      </c>
      <c r="C6" s="167"/>
      <c r="D6" s="167"/>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9"/>
    </row>
    <row r="7" spans="1:55" ht="18">
      <c r="A7" s="155"/>
      <c r="B7" s="135" t="s">
        <v>141</v>
      </c>
      <c r="C7" s="152"/>
      <c r="D7" s="152"/>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54"/>
    </row>
    <row r="8" spans="1:55" ht="18">
      <c r="A8" s="155"/>
      <c r="B8" s="135" t="s">
        <v>142</v>
      </c>
      <c r="C8" s="152"/>
      <c r="D8" s="152"/>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54"/>
    </row>
    <row r="9" spans="1:55" ht="18">
      <c r="A9" s="155"/>
      <c r="B9" s="135" t="s">
        <v>143</v>
      </c>
      <c r="C9" s="152"/>
      <c r="D9" s="152"/>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54"/>
    </row>
    <row r="10" spans="1:55" thickBot="1">
      <c r="A10" s="160"/>
      <c r="B10" s="161"/>
      <c r="C10" s="162"/>
      <c r="D10" s="162"/>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64"/>
    </row>
    <row r="11" spans="1:55" ht="18">
      <c r="A11" s="165" t="s">
        <v>144</v>
      </c>
      <c r="B11" s="166" t="s">
        <v>145</v>
      </c>
      <c r="C11" s="167"/>
      <c r="D11" s="167"/>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9"/>
    </row>
    <row r="12" spans="1:55" ht="18">
      <c r="A12" s="155"/>
      <c r="B12" s="135" t="s">
        <v>146</v>
      </c>
      <c r="C12" s="152"/>
      <c r="D12" s="152"/>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54"/>
    </row>
    <row r="13" spans="1:55" ht="18">
      <c r="A13" s="155"/>
      <c r="B13" s="135" t="s">
        <v>147</v>
      </c>
      <c r="C13" s="152"/>
      <c r="D13" s="152"/>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54"/>
    </row>
    <row r="14" spans="1:55" ht="18">
      <c r="A14" s="155"/>
      <c r="B14" s="135" t="s">
        <v>197</v>
      </c>
      <c r="C14" s="152"/>
      <c r="D14" s="152"/>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54"/>
    </row>
    <row r="15" spans="1:55" ht="18">
      <c r="A15" s="155"/>
      <c r="B15" s="135" t="s">
        <v>149</v>
      </c>
      <c r="C15" s="152"/>
      <c r="D15" s="152"/>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54"/>
    </row>
    <row r="16" spans="1:55" ht="18">
      <c r="A16" s="155"/>
      <c r="B16" s="156" t="s">
        <v>150</v>
      </c>
      <c r="C16" s="157"/>
      <c r="D16" s="157"/>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59"/>
    </row>
    <row r="17" spans="1:55" thickBot="1">
      <c r="A17" s="160"/>
      <c r="B17" s="161"/>
      <c r="C17" s="162"/>
      <c r="D17" s="162"/>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64"/>
    </row>
    <row r="18" spans="1:55" ht="18">
      <c r="A18" s="165" t="s">
        <v>151</v>
      </c>
      <c r="B18" s="166" t="s">
        <v>152</v>
      </c>
      <c r="C18" s="167"/>
      <c r="D18" s="167"/>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3"/>
    </row>
    <row r="19" spans="1:55" ht="18">
      <c r="A19" s="155"/>
      <c r="B19" s="135" t="s">
        <v>153</v>
      </c>
      <c r="C19" s="167"/>
      <c r="D19" s="167"/>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5"/>
    </row>
    <row r="20" spans="1:55" ht="18">
      <c r="A20" s="155"/>
      <c r="B20" s="176" t="s">
        <v>198</v>
      </c>
      <c r="C20" s="152">
        <f>VLOOKUP(【50名】給与計算!B20,[6]給与項目マスタ!$B$3:$C$15,2,0)</f>
        <v>1</v>
      </c>
      <c r="D20" s="16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8"/>
    </row>
    <row r="21" spans="1:55" thickBot="1">
      <c r="A21" s="160"/>
      <c r="B21" s="161" t="s">
        <v>199</v>
      </c>
      <c r="C21" s="152">
        <f>VLOOKUP(【50名】給与計算!B21,[6]給与項目マスタ!$B$3:$C$15,2,0)</f>
        <v>1</v>
      </c>
      <c r="D21" s="167"/>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80"/>
    </row>
    <row r="22" spans="1:55" ht="18">
      <c r="A22" s="155" t="s">
        <v>154</v>
      </c>
      <c r="B22" s="166" t="s">
        <v>200</v>
      </c>
      <c r="C22" s="152">
        <f>VLOOKUP(【50名】給与計算!B22,[6]給与項目マスタ!$B$3:$C$15,2,0)</f>
        <v>1</v>
      </c>
      <c r="D22" s="167">
        <f>VLOOKUP(B22,[6]給与項目マスタ!$B$3:$D$15,3,0)</f>
        <v>1</v>
      </c>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3"/>
    </row>
    <row r="23" spans="1:55" ht="18">
      <c r="A23" s="155"/>
      <c r="B23" s="166" t="s">
        <v>201</v>
      </c>
      <c r="C23" s="152">
        <f>VLOOKUP(【50名】給与計算!B23,[6]給与項目マスタ!$B$3:$C$15,2,0)</f>
        <v>1</v>
      </c>
      <c r="D23" s="167">
        <f>VLOOKUP(B23,[6]給与項目マスタ!$B$3:$D$15,3,0)</f>
        <v>1</v>
      </c>
      <c r="E23" s="174"/>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3"/>
    </row>
    <row r="24" spans="1:55" ht="18">
      <c r="A24" s="155"/>
      <c r="B24" s="166" t="s">
        <v>202</v>
      </c>
      <c r="C24" s="152">
        <f>VLOOKUP(【50名】給与計算!B24,[6]給与項目マスタ!$B$3:$C$15,2,0)</f>
        <v>1</v>
      </c>
      <c r="D24" s="167">
        <f>VLOOKUP(B24,[6]給与項目マスタ!$B$3:$D$15,3,0)</f>
        <v>0</v>
      </c>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5"/>
    </row>
    <row r="25" spans="1:55" ht="18">
      <c r="A25" s="155"/>
      <c r="B25" s="166" t="s">
        <v>203</v>
      </c>
      <c r="C25" s="152">
        <f>VLOOKUP(【50名】給与計算!B25,[6]給与項目マスタ!$B$3:$C$15,2,0)</f>
        <v>1</v>
      </c>
      <c r="D25" s="167">
        <f>VLOOKUP(B25,[6]給与項目マスタ!$B$3:$D$15,3,0)</f>
        <v>0</v>
      </c>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5"/>
    </row>
    <row r="26" spans="1:55" ht="18">
      <c r="A26" s="155"/>
      <c r="B26" s="166" t="s">
        <v>204</v>
      </c>
      <c r="C26" s="152">
        <f>VLOOKUP(【50名】給与計算!B26,[6]給与項目マスタ!$B$3:$C$15,2,0)</f>
        <v>0</v>
      </c>
      <c r="D26" s="167">
        <f>VLOOKUP(B26,[6]給与項目マスタ!$B$3:$D$15,3,0)</f>
        <v>0</v>
      </c>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5"/>
    </row>
    <row r="27" spans="1:55" ht="18">
      <c r="A27" s="155"/>
      <c r="B27" s="166" t="s">
        <v>205</v>
      </c>
      <c r="C27" s="152">
        <f>VLOOKUP(【50名】給与計算!B27,[6]給与項目マスタ!$B$3:$C$15,2,0)</f>
        <v>1</v>
      </c>
      <c r="D27" s="167">
        <f>VLOOKUP(B27,[6]給与項目マスタ!$B$3:$D$15,3,0)</f>
        <v>0</v>
      </c>
      <c r="E27" s="181"/>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5"/>
    </row>
    <row r="28" spans="1:55" ht="19.2" customHeight="1">
      <c r="A28" s="155"/>
      <c r="B28" s="166" t="s">
        <v>206</v>
      </c>
      <c r="C28" s="152">
        <f>VLOOKUP(【50名】給与計算!B28,[6]給与項目マスタ!$B$3:$C$15,2,0)</f>
        <v>1</v>
      </c>
      <c r="D28" s="167">
        <f>VLOOKUP(B28,[6]給与項目マスタ!$B$3:$D$15,3,0)</f>
        <v>0</v>
      </c>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2"/>
    </row>
    <row r="29" spans="1:55" ht="19.2" customHeight="1">
      <c r="A29" s="155"/>
      <c r="B29" s="166" t="s">
        <v>207</v>
      </c>
      <c r="C29" s="152">
        <f>VLOOKUP(【50名】給与計算!B29,[6]給与項目マスタ!$B$3:$C$15,2,0)</f>
        <v>1</v>
      </c>
      <c r="D29" s="167">
        <f>VLOOKUP(B29,[6]給与項目マスタ!$B$3:$D$15,3,0)</f>
        <v>0</v>
      </c>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2"/>
    </row>
    <row r="30" spans="1:55" ht="19.2" customHeight="1">
      <c r="A30" s="183"/>
      <c r="B30" s="166" t="s">
        <v>208</v>
      </c>
      <c r="C30" s="152">
        <f>VLOOKUP(【50名】給与計算!B30,[6]給与項目マスタ!$B$3:$C$15,2,0)</f>
        <v>1</v>
      </c>
      <c r="D30" s="167">
        <f>VLOOKUP(B30,[6]給与項目マスタ!$B$3:$D$15,3,0)</f>
        <v>1</v>
      </c>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5"/>
    </row>
    <row r="31" spans="1:55" ht="19.2" customHeight="1" thickBot="1">
      <c r="A31" s="184"/>
      <c r="B31" s="161" t="s">
        <v>208</v>
      </c>
      <c r="C31" s="162">
        <f>VLOOKUP(【50名】給与計算!B31,[6]給与項目マスタ!$B$3:$C$15,2,0)</f>
        <v>1</v>
      </c>
      <c r="D31" s="162">
        <f>VLOOKUP(B31,[6]給与項目マスタ!$B$3:$D$15,3,0)</f>
        <v>1</v>
      </c>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0"/>
    </row>
    <row r="32" spans="1:55" ht="19.2" customHeight="1" thickBot="1">
      <c r="A32" s="186" t="s">
        <v>155</v>
      </c>
      <c r="B32" s="187"/>
      <c r="C32" s="188"/>
      <c r="D32" s="188"/>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90"/>
    </row>
    <row r="33" spans="1:55" ht="19.2" customHeight="1" outlineLevel="1" thickBot="1">
      <c r="A33" s="184"/>
      <c r="B33" s="161" t="s">
        <v>156</v>
      </c>
      <c r="C33" s="191"/>
      <c r="D33" s="191"/>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3"/>
    </row>
    <row r="34" spans="1:55" ht="19.2" customHeight="1" outlineLevel="1" thickBot="1">
      <c r="A34" s="184"/>
      <c r="B34" s="161" t="s">
        <v>157</v>
      </c>
      <c r="C34" s="162"/>
      <c r="D34" s="162"/>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80"/>
    </row>
    <row r="35" spans="1:55" ht="18">
      <c r="A35" s="155" t="s">
        <v>158</v>
      </c>
      <c r="B35" s="166" t="s">
        <v>159</v>
      </c>
      <c r="C35" s="167"/>
      <c r="D35" s="167"/>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73"/>
    </row>
    <row r="36" spans="1:55" ht="18">
      <c r="A36" s="155"/>
      <c r="B36" s="135" t="s">
        <v>160</v>
      </c>
      <c r="C36" s="167"/>
      <c r="D36" s="167"/>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75"/>
    </row>
    <row r="37" spans="1:55" ht="18">
      <c r="A37" s="155"/>
      <c r="B37" s="135" t="s">
        <v>161</v>
      </c>
      <c r="C37" s="167"/>
      <c r="D37" s="167"/>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75"/>
    </row>
    <row r="38" spans="1:55" ht="18">
      <c r="A38" s="155"/>
      <c r="B38" s="135" t="s">
        <v>162</v>
      </c>
      <c r="C38" s="167"/>
      <c r="D38" s="167"/>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75"/>
    </row>
    <row r="39" spans="1:55" thickBot="1">
      <c r="A39" s="160"/>
      <c r="B39" s="161" t="s">
        <v>163</v>
      </c>
      <c r="C39" s="162"/>
      <c r="D39" s="162"/>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80"/>
    </row>
    <row r="40" spans="1:55" ht="18">
      <c r="A40" s="196" t="s">
        <v>164</v>
      </c>
      <c r="B40" s="136"/>
      <c r="C40" s="197"/>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73"/>
    </row>
    <row r="41" spans="1:55" thickBot="1">
      <c r="A41" s="199" t="s">
        <v>165</v>
      </c>
      <c r="B41" s="187"/>
      <c r="C41" s="200"/>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80"/>
    </row>
    <row r="42" spans="1:55" ht="18">
      <c r="A42" s="165" t="s">
        <v>166</v>
      </c>
      <c r="B42" s="166" t="s">
        <v>167</v>
      </c>
      <c r="C42" s="167"/>
      <c r="D42" s="167"/>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73"/>
    </row>
    <row r="43" spans="1:55" ht="18">
      <c r="A43" s="155"/>
      <c r="B43" s="135" t="s">
        <v>168</v>
      </c>
      <c r="C43" s="152"/>
      <c r="D43" s="15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175"/>
    </row>
    <row r="44" spans="1:55" ht="18">
      <c r="A44" s="155"/>
      <c r="B44" s="135" t="s">
        <v>169</v>
      </c>
      <c r="C44" s="152"/>
      <c r="D44" s="15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175"/>
    </row>
    <row r="45" spans="1:55" ht="18">
      <c r="A45" s="155"/>
      <c r="B45" s="156" t="s">
        <v>170</v>
      </c>
      <c r="C45" s="157"/>
      <c r="D45" s="157"/>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182"/>
    </row>
    <row r="46" spans="1:55" thickBot="1">
      <c r="A46" s="199" t="s">
        <v>171</v>
      </c>
      <c r="B46" s="187"/>
      <c r="C46" s="162"/>
      <c r="D46" s="162"/>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180"/>
    </row>
    <row r="47" spans="1:55" ht="18" outlineLevel="1">
      <c r="A47" s="155" t="s">
        <v>172</v>
      </c>
      <c r="B47" s="166" t="s">
        <v>173</v>
      </c>
      <c r="C47" s="167"/>
      <c r="D47" s="167"/>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73"/>
    </row>
    <row r="48" spans="1:55" ht="18" outlineLevel="1">
      <c r="A48" s="155"/>
      <c r="B48" s="135" t="s">
        <v>174</v>
      </c>
      <c r="C48" s="152"/>
      <c r="D48" s="15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175"/>
    </row>
    <row r="49" spans="1:55" ht="18" outlineLevel="1">
      <c r="A49" s="204"/>
      <c r="B49" s="135" t="s">
        <v>175</v>
      </c>
      <c r="C49" s="152"/>
      <c r="D49" s="15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175"/>
    </row>
    <row r="50" spans="1:55" ht="18" outlineLevel="1">
      <c r="A50" s="196" t="s">
        <v>210</v>
      </c>
      <c r="B50" s="205"/>
      <c r="C50" s="152"/>
      <c r="D50" s="152"/>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175"/>
    </row>
    <row r="51" spans="1:55" ht="18">
      <c r="A51" s="207" t="s">
        <v>177</v>
      </c>
      <c r="B51" s="205"/>
      <c r="C51" s="208"/>
      <c r="D51" s="208"/>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175"/>
    </row>
    <row r="52" spans="1:55" ht="18">
      <c r="A52" s="151" t="s">
        <v>178</v>
      </c>
      <c r="B52" s="135" t="s">
        <v>130</v>
      </c>
      <c r="C52" s="152"/>
      <c r="D52" s="152"/>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175"/>
    </row>
    <row r="53" spans="1:55" outlineLevel="1" thickBot="1">
      <c r="A53" s="155"/>
      <c r="B53" s="161" t="s">
        <v>179</v>
      </c>
      <c r="C53" s="162"/>
      <c r="D53" s="162"/>
      <c r="E53" s="210" t="str">
        <f>IF(E2="","",IF([3]社員情報!$P3="甲",IF(E51&gt;=3500000,(E51-3500000)*45.945%,IF(E51&gt;=2250000,(E51-2250000)*40.84%,IF(E51&gt;=2210000,(E51-2210000)*40.84%,IF(E51&gt;=2170000,(E51-2170000)*40.84%,IF(E51&gt;=2130000,(E51-2130000)*40.84%,IF(E51&gt;=1710000,(E51-1710000)*40.84%,IF(E51&gt;=960000,(E51-960000)*33.693%,IF(E51&gt;=790000,(E51-790000)*23.483%,IF(E51&gt;=740000,(E51-740000)*20.42%,0))))))))),IF(E51&gt;=1710000,(E51-1710000)*45.945%,IF(E51&gt;=740000,(E51-740000)*40.84%,0))))</f>
        <v/>
      </c>
      <c r="F53" s="210" t="str">
        <f>IF(F2="","",IF([3]社員情報!$P4="甲",IF(F51&gt;=3500000,(F51-3500000)*45.945%,IF(F51&gt;=2250000,(F51-2250000)*40.84%,IF(F51&gt;=2210000,(F51-2210000)*40.84%,IF(F51&gt;=2170000,(F51-2170000)*40.84%,IF(F51&gt;=2130000,(F51-2130000)*40.84%,IF(F51&gt;=1710000,(F51-1710000)*40.84%,IF(F51&gt;=960000,(F51-960000)*33.693%,IF(F51&gt;=790000,(F51-790000)*23.483%,IF(F51&gt;=740000,(F51-740000)*20.42%,0))))))))),IF(F51&gt;=1710000,(F51-1710000)*45.945%,IF(F51&gt;=740000,(F51-740000)*40.84%,0))))</f>
        <v/>
      </c>
      <c r="G53" s="210" t="str">
        <f>IF(G2="","",IF([3]社員情報!$P5="甲",IF(G51&gt;=3500000,(G51-3500000)*45.945%,IF(G51&gt;=2250000,(G51-2250000)*40.84%,IF(G51&gt;=2210000,(G51-2210000)*40.84%,IF(G51&gt;=2170000,(G51-2170000)*40.84%,IF(G51&gt;=2130000,(G51-2130000)*40.84%,IF(G51&gt;=1710000,(G51-1710000)*40.84%,IF(G51&gt;=960000,(G51-960000)*33.693%,IF(G51&gt;=790000,(G51-790000)*23.483%,IF(G51&gt;=740000,(G51-740000)*20.42%,0))))))))),IF(G51&gt;=1710000,(G51-1710000)*45.945%,IF(G51&gt;=740000,(G51-740000)*40.84%,0))))</f>
        <v/>
      </c>
      <c r="H53" s="210" t="str">
        <f>IF(H2="","",IF([3]社員情報!$P6="甲",IF(H51&gt;=3500000,(H51-3500000)*45.945%,IF(H51&gt;=2250000,(H51-2250000)*40.84%,IF(H51&gt;=2210000,(H51-2210000)*40.84%,IF(H51&gt;=2170000,(H51-2170000)*40.84%,IF(H51&gt;=2130000,(H51-2130000)*40.84%,IF(H51&gt;=1710000,(H51-1710000)*40.84%,IF(H51&gt;=960000,(H51-960000)*33.693%,IF(H51&gt;=790000,(H51-790000)*23.483%,IF(H51&gt;=740000,(H51-740000)*20.42%,0))))))))),IF(H51&gt;=1710000,(H51-1710000)*45.945%,IF(H51&gt;=740000,(H51-740000)*40.84%,0))))</f>
        <v/>
      </c>
      <c r="I53" s="210" t="str">
        <f>IF(I2="","",IF([3]社員情報!$P7="甲",IF(I51&gt;=3500000,(I51-3500000)*45.945%,IF(I51&gt;=2250000,(I51-2250000)*40.84%,IF(I51&gt;=2210000,(I51-2210000)*40.84%,IF(I51&gt;=2170000,(I51-2170000)*40.84%,IF(I51&gt;=2130000,(I51-2130000)*40.84%,IF(I51&gt;=1710000,(I51-1710000)*40.84%,IF(I51&gt;=960000,(I51-960000)*33.693%,IF(I51&gt;=790000,(I51-790000)*23.483%,IF(I51&gt;=740000,(I51-740000)*20.42%,0))))))))),IF(I51&gt;=1710000,(I51-1710000)*45.945%,IF(I51&gt;=740000,(I51-740000)*40.84%,0))))</f>
        <v/>
      </c>
      <c r="J53" s="210" t="str">
        <f>IF(J2="","",IF([3]社員情報!$P8="甲",IF(J51&gt;=3500000,(J51-3500000)*45.945%,IF(J51&gt;=2250000,(J51-2250000)*40.84%,IF(J51&gt;=2210000,(J51-2210000)*40.84%,IF(J51&gt;=2170000,(J51-2170000)*40.84%,IF(J51&gt;=2130000,(J51-2130000)*40.84%,IF(J51&gt;=1710000,(J51-1710000)*40.84%,IF(J51&gt;=960000,(J51-960000)*33.693%,IF(J51&gt;=790000,(J51-790000)*23.483%,IF(J51&gt;=740000,(J51-740000)*20.42%,0))))))))),IF(J51&gt;=1710000,(J51-1710000)*45.945%,IF(J51&gt;=740000,(J51-740000)*40.84%,0))))</f>
        <v/>
      </c>
      <c r="K53" s="210" t="str">
        <f>IF(K2="","",IF([3]社員情報!$P9="甲",IF(K51&gt;=3500000,(K51-3500000)*45.945%,IF(K51&gt;=2250000,(K51-2250000)*40.84%,IF(K51&gt;=2210000,(K51-2210000)*40.84%,IF(K51&gt;=2170000,(K51-2170000)*40.84%,IF(K51&gt;=2130000,(K51-2130000)*40.84%,IF(K51&gt;=1710000,(K51-1710000)*40.84%,IF(K51&gt;=960000,(K51-960000)*33.693%,IF(K51&gt;=790000,(K51-790000)*23.483%,IF(K51&gt;=740000,(K51-740000)*20.42%,0))))))))),IF(K51&gt;=1710000,(K51-1710000)*45.945%,IF(K51&gt;=740000,(K51-740000)*40.84%,0))))</f>
        <v/>
      </c>
      <c r="L53" s="210" t="str">
        <f>IF(L2="","",IF([3]社員情報!$P10="甲",IF(L51&gt;=3500000,(L51-3500000)*45.945%,IF(L51&gt;=2250000,(L51-2250000)*40.84%,IF(L51&gt;=2210000,(L51-2210000)*40.84%,IF(L51&gt;=2170000,(L51-2170000)*40.84%,IF(L51&gt;=2130000,(L51-2130000)*40.84%,IF(L51&gt;=1710000,(L51-1710000)*40.84%,IF(L51&gt;=960000,(L51-960000)*33.693%,IF(L51&gt;=790000,(L51-790000)*23.483%,IF(L51&gt;=740000,(L51-740000)*20.42%,0))))))))),IF(L51&gt;=1710000,(L51-1710000)*45.945%,IF(L51&gt;=740000,(L51-740000)*40.84%,0))))</f>
        <v/>
      </c>
      <c r="M53" s="210" t="str">
        <f>IF(M2="","",IF([3]社員情報!$P11="甲",IF(M51&gt;=3500000,(M51-3500000)*45.945%,IF(M51&gt;=2250000,(M51-2250000)*40.84%,IF(M51&gt;=2210000,(M51-2210000)*40.84%,IF(M51&gt;=2170000,(M51-2170000)*40.84%,IF(M51&gt;=2130000,(M51-2130000)*40.84%,IF(M51&gt;=1710000,(M51-1710000)*40.84%,IF(M51&gt;=960000,(M51-960000)*33.693%,IF(M51&gt;=790000,(M51-790000)*23.483%,IF(M51&gt;=740000,(M51-740000)*20.42%,0))))))))),IF(M51&gt;=1710000,(M51-1710000)*45.945%,IF(M51&gt;=740000,(M51-740000)*40.84%,0))))</f>
        <v/>
      </c>
      <c r="N53" s="210" t="str">
        <f>IF(N2="","",IF([3]社員情報!$P12="甲",IF(N51&gt;=3500000,(N51-3500000)*45.945%,IF(N51&gt;=2250000,(N51-2250000)*40.84%,IF(N51&gt;=2210000,(N51-2210000)*40.84%,IF(N51&gt;=2170000,(N51-2170000)*40.84%,IF(N51&gt;=2130000,(N51-2130000)*40.84%,IF(N51&gt;=1710000,(N51-1710000)*40.84%,IF(N51&gt;=960000,(N51-960000)*33.693%,IF(N51&gt;=790000,(N51-790000)*23.483%,IF(N51&gt;=740000,(N51-740000)*20.42%,0))))))))),IF(N51&gt;=1710000,(N51-1710000)*45.945%,IF(N51&gt;=740000,(N51-740000)*40.84%,0))))</f>
        <v/>
      </c>
      <c r="O53" s="210" t="str">
        <f>IF(O2="","",IF([3]社員情報!$P13="甲",IF(O51&gt;=3500000,(O51-3500000)*45.945%,IF(O51&gt;=2250000,(O51-2250000)*40.84%,IF(O51&gt;=2210000,(O51-2210000)*40.84%,IF(O51&gt;=2170000,(O51-2170000)*40.84%,IF(O51&gt;=2130000,(O51-2130000)*40.84%,IF(O51&gt;=1710000,(O51-1710000)*40.84%,IF(O51&gt;=960000,(O51-960000)*33.693%,IF(O51&gt;=790000,(O51-790000)*23.483%,IF(O51&gt;=740000,(O51-740000)*20.42%,0))))))))),IF(O51&gt;=1710000,(O51-1710000)*45.945%,IF(O51&gt;=740000,(O51-740000)*40.84%,0))))</f>
        <v/>
      </c>
      <c r="P53" s="210" t="str">
        <f>IF(P2="","",IF([3]社員情報!$P14="甲",IF(P51&gt;=3500000,(P51-3500000)*45.945%,IF(P51&gt;=2250000,(P51-2250000)*40.84%,IF(P51&gt;=2210000,(P51-2210000)*40.84%,IF(P51&gt;=2170000,(P51-2170000)*40.84%,IF(P51&gt;=2130000,(P51-2130000)*40.84%,IF(P51&gt;=1710000,(P51-1710000)*40.84%,IF(P51&gt;=960000,(P51-960000)*33.693%,IF(P51&gt;=790000,(P51-790000)*23.483%,IF(P51&gt;=740000,(P51-740000)*20.42%,0))))))))),IF(P51&gt;=1710000,(P51-1710000)*45.945%,IF(P51&gt;=740000,(P51-740000)*40.84%,0))))</f>
        <v/>
      </c>
      <c r="Q53" s="210" t="str">
        <f>IF(Q2="","",IF([3]社員情報!$P15="甲",IF(Q51&gt;=3500000,(Q51-3500000)*45.945%,IF(Q51&gt;=2250000,(Q51-2250000)*40.84%,IF(Q51&gt;=2210000,(Q51-2210000)*40.84%,IF(Q51&gt;=2170000,(Q51-2170000)*40.84%,IF(Q51&gt;=2130000,(Q51-2130000)*40.84%,IF(Q51&gt;=1710000,(Q51-1710000)*40.84%,IF(Q51&gt;=960000,(Q51-960000)*33.693%,IF(Q51&gt;=790000,(Q51-790000)*23.483%,IF(Q51&gt;=740000,(Q51-740000)*20.42%,0))))))))),IF(Q51&gt;=1710000,(Q51-1710000)*45.945%,IF(Q51&gt;=740000,(Q51-740000)*40.84%,0))))</f>
        <v/>
      </c>
      <c r="R53" s="210" t="str">
        <f>IF(R2="","",IF([3]社員情報!$P16="甲",IF(R51&gt;=3500000,(R51-3500000)*45.945%,IF(R51&gt;=2250000,(R51-2250000)*40.84%,IF(R51&gt;=2210000,(R51-2210000)*40.84%,IF(R51&gt;=2170000,(R51-2170000)*40.84%,IF(R51&gt;=2130000,(R51-2130000)*40.84%,IF(R51&gt;=1710000,(R51-1710000)*40.84%,IF(R51&gt;=960000,(R51-960000)*33.693%,IF(R51&gt;=790000,(R51-790000)*23.483%,IF(R51&gt;=740000,(R51-740000)*20.42%,0))))))))),IF(R51&gt;=1710000,(R51-1710000)*45.945%,IF(R51&gt;=740000,(R51-740000)*40.84%,0))))</f>
        <v/>
      </c>
      <c r="S53" s="210" t="str">
        <f>IF(S2="","",IF([3]社員情報!$P17="甲",IF(S51&gt;=3500000,(S51-3500000)*45.945%,IF(S51&gt;=2250000,(S51-2250000)*40.84%,IF(S51&gt;=2210000,(S51-2210000)*40.84%,IF(S51&gt;=2170000,(S51-2170000)*40.84%,IF(S51&gt;=2130000,(S51-2130000)*40.84%,IF(S51&gt;=1710000,(S51-1710000)*40.84%,IF(S51&gt;=960000,(S51-960000)*33.693%,IF(S51&gt;=790000,(S51-790000)*23.483%,IF(S51&gt;=740000,(S51-740000)*20.42%,0))))))))),IF(S51&gt;=1710000,(S51-1710000)*45.945%,IF(S51&gt;=740000,(S51-740000)*40.84%,0))))</f>
        <v/>
      </c>
      <c r="T53" s="210" t="str">
        <f>IF(T2="","",IF([3]社員情報!$P18="甲",IF(T51&gt;=3500000,(T51-3500000)*45.945%,IF(T51&gt;=2250000,(T51-2250000)*40.84%,IF(T51&gt;=2210000,(T51-2210000)*40.84%,IF(T51&gt;=2170000,(T51-2170000)*40.84%,IF(T51&gt;=2130000,(T51-2130000)*40.84%,IF(T51&gt;=1710000,(T51-1710000)*40.84%,IF(T51&gt;=960000,(T51-960000)*33.693%,IF(T51&gt;=790000,(T51-790000)*23.483%,IF(T51&gt;=740000,(T51-740000)*20.42%,0))))))))),IF(T51&gt;=1710000,(T51-1710000)*45.945%,IF(T51&gt;=740000,(T51-740000)*40.84%,0))))</f>
        <v/>
      </c>
      <c r="U53" s="210" t="str">
        <f>IF(U2="","",IF([3]社員情報!$P19="甲",IF(U51&gt;=3500000,(U51-3500000)*45.945%,IF(U51&gt;=2250000,(U51-2250000)*40.84%,IF(U51&gt;=2210000,(U51-2210000)*40.84%,IF(U51&gt;=2170000,(U51-2170000)*40.84%,IF(U51&gt;=2130000,(U51-2130000)*40.84%,IF(U51&gt;=1710000,(U51-1710000)*40.84%,IF(U51&gt;=960000,(U51-960000)*33.693%,IF(U51&gt;=790000,(U51-790000)*23.483%,IF(U51&gt;=740000,(U51-740000)*20.42%,0))))))))),IF(U51&gt;=1710000,(U51-1710000)*45.945%,IF(U51&gt;=740000,(U51-740000)*40.84%,0))))</f>
        <v/>
      </c>
      <c r="V53" s="210" t="str">
        <f>IF(V2="","",IF([3]社員情報!$P20="甲",IF(V51&gt;=3500000,(V51-3500000)*45.945%,IF(V51&gt;=2250000,(V51-2250000)*40.84%,IF(V51&gt;=2210000,(V51-2210000)*40.84%,IF(V51&gt;=2170000,(V51-2170000)*40.84%,IF(V51&gt;=2130000,(V51-2130000)*40.84%,IF(V51&gt;=1710000,(V51-1710000)*40.84%,IF(V51&gt;=960000,(V51-960000)*33.693%,IF(V51&gt;=790000,(V51-790000)*23.483%,IF(V51&gt;=740000,(V51-740000)*20.42%,0))))))))),IF(V51&gt;=1710000,(V51-1710000)*45.945%,IF(V51&gt;=740000,(V51-740000)*40.84%,0))))</f>
        <v/>
      </c>
      <c r="W53" s="210" t="str">
        <f>IF(W2="","",IF([3]社員情報!$P21="甲",IF(W51&gt;=3500000,(W51-3500000)*45.945%,IF(W51&gt;=2250000,(W51-2250000)*40.84%,IF(W51&gt;=2210000,(W51-2210000)*40.84%,IF(W51&gt;=2170000,(W51-2170000)*40.84%,IF(W51&gt;=2130000,(W51-2130000)*40.84%,IF(W51&gt;=1710000,(W51-1710000)*40.84%,IF(W51&gt;=960000,(W51-960000)*33.693%,IF(W51&gt;=790000,(W51-790000)*23.483%,IF(W51&gt;=740000,(W51-740000)*20.42%,0))))))))),IF(W51&gt;=1710000,(W51-1710000)*45.945%,IF(W51&gt;=740000,(W51-740000)*40.84%,0))))</f>
        <v/>
      </c>
      <c r="X53" s="210" t="str">
        <f>IF(X2="","",IF([3]社員情報!$P22="甲",IF(X51&gt;=3500000,(X51-3500000)*45.945%,IF(X51&gt;=2250000,(X51-2250000)*40.84%,IF(X51&gt;=2210000,(X51-2210000)*40.84%,IF(X51&gt;=2170000,(X51-2170000)*40.84%,IF(X51&gt;=2130000,(X51-2130000)*40.84%,IF(X51&gt;=1710000,(X51-1710000)*40.84%,IF(X51&gt;=960000,(X51-960000)*33.693%,IF(X51&gt;=790000,(X51-790000)*23.483%,IF(X51&gt;=740000,(X51-740000)*20.42%,0))))))))),IF(X51&gt;=1710000,(X51-1710000)*45.945%,IF(X51&gt;=740000,(X51-740000)*40.84%,0))))</f>
        <v/>
      </c>
      <c r="Y53" s="210" t="str">
        <f>IF(Y2="","",IF([3]社員情報!$P22="甲",IF(Y51&gt;=3500000,(Y51-3500000)*45.945%,IF(Y51&gt;=2250000,(Y51-2250000)*40.84%,IF(Y51&gt;=2210000,(Y51-2210000)*40.84%,IF(Y51&gt;=2170000,(Y51-2170000)*40.84%,IF(Y51&gt;=2130000,(Y51-2130000)*40.84%,IF(Y51&gt;=1710000,(Y51-1710000)*40.84%,IF(Y51&gt;=960000,(Y51-960000)*33.693%,IF(Y51&gt;=790000,(Y51-790000)*23.483%,IF(Y51&gt;=740000,(Y51-740000)*20.42%,0))))))))),IF(Y51&gt;=1710000,(Y51-1710000)*45.945%,IF(Y51&gt;=740000,(Y51-740000)*40.84%,0))))</f>
        <v/>
      </c>
      <c r="Z53" s="210" t="str">
        <f>IF(Z2="","",IF([3]社員情報!$P22="甲",IF(Z51&gt;=3500000,(Z51-3500000)*45.945%,IF(Z51&gt;=2250000,(Z51-2250000)*40.84%,IF(Z51&gt;=2210000,(Z51-2210000)*40.84%,IF(Z51&gt;=2170000,(Z51-2170000)*40.84%,IF(Z51&gt;=2130000,(Z51-2130000)*40.84%,IF(Z51&gt;=1710000,(Z51-1710000)*40.84%,IF(Z51&gt;=960000,(Z51-960000)*33.693%,IF(Z51&gt;=790000,(Z51-790000)*23.483%,IF(Z51&gt;=740000,(Z51-740000)*20.42%,0))))))))),IF(Z51&gt;=1710000,(Z51-1710000)*45.945%,IF(Z51&gt;=740000,(Z51-740000)*40.84%,0))))</f>
        <v/>
      </c>
      <c r="AA53" s="210" t="str">
        <f>IF(AA2="","",IF([3]社員情報!$P22="甲",IF(AA51&gt;=3500000,(AA51-3500000)*45.945%,IF(AA51&gt;=2250000,(AA51-2250000)*40.84%,IF(AA51&gt;=2210000,(AA51-2210000)*40.84%,IF(AA51&gt;=2170000,(AA51-2170000)*40.84%,IF(AA51&gt;=2130000,(AA51-2130000)*40.84%,IF(AA51&gt;=1710000,(AA51-1710000)*40.84%,IF(AA51&gt;=960000,(AA51-960000)*33.693%,IF(AA51&gt;=790000,(AA51-790000)*23.483%,IF(AA51&gt;=740000,(AA51-740000)*20.42%,0))))))))),IF(AA51&gt;=1710000,(AA51-1710000)*45.945%,IF(AA51&gt;=740000,(AA51-740000)*40.84%,0))))</f>
        <v/>
      </c>
      <c r="AB53" s="210" t="str">
        <f>IF(AB2="","",IF([3]社員情報!$P22="甲",IF(AB51&gt;=3500000,(AB51-3500000)*45.945%,IF(AB51&gt;=2250000,(AB51-2250000)*40.84%,IF(AB51&gt;=2210000,(AB51-2210000)*40.84%,IF(AB51&gt;=2170000,(AB51-2170000)*40.84%,IF(AB51&gt;=2130000,(AB51-2130000)*40.84%,IF(AB51&gt;=1710000,(AB51-1710000)*40.84%,IF(AB51&gt;=960000,(AB51-960000)*33.693%,IF(AB51&gt;=790000,(AB51-790000)*23.483%,IF(AB51&gt;=740000,(AB51-740000)*20.42%,0))))))))),IF(AB51&gt;=1710000,(AB51-1710000)*45.945%,IF(AB51&gt;=740000,(AB51-740000)*40.84%,0))))</f>
        <v/>
      </c>
      <c r="AC53" s="210" t="str">
        <f>IF(AC2="","",IF([3]社員情報!$P22="甲",IF(AC51&gt;=3500000,(AC51-3500000)*45.945%,IF(AC51&gt;=2250000,(AC51-2250000)*40.84%,IF(AC51&gt;=2210000,(AC51-2210000)*40.84%,IF(AC51&gt;=2170000,(AC51-2170000)*40.84%,IF(AC51&gt;=2130000,(AC51-2130000)*40.84%,IF(AC51&gt;=1710000,(AC51-1710000)*40.84%,IF(AC51&gt;=960000,(AC51-960000)*33.693%,IF(AC51&gt;=790000,(AC51-790000)*23.483%,IF(AC51&gt;=740000,(AC51-740000)*20.42%,0))))))))),IF(AC51&gt;=1710000,(AC51-1710000)*45.945%,IF(AC51&gt;=740000,(AC51-740000)*40.84%,0))))</f>
        <v/>
      </c>
      <c r="AD53" s="210" t="str">
        <f>IF(AD2="","",IF([3]社員情報!$P22="甲",IF(AD51&gt;=3500000,(AD51-3500000)*45.945%,IF(AD51&gt;=2250000,(AD51-2250000)*40.84%,IF(AD51&gt;=2210000,(AD51-2210000)*40.84%,IF(AD51&gt;=2170000,(AD51-2170000)*40.84%,IF(AD51&gt;=2130000,(AD51-2130000)*40.84%,IF(AD51&gt;=1710000,(AD51-1710000)*40.84%,IF(AD51&gt;=960000,(AD51-960000)*33.693%,IF(AD51&gt;=790000,(AD51-790000)*23.483%,IF(AD51&gt;=740000,(AD51-740000)*20.42%,0))))))))),IF(AD51&gt;=1710000,(AD51-1710000)*45.945%,IF(AD51&gt;=740000,(AD51-740000)*40.84%,0))))</f>
        <v/>
      </c>
      <c r="AE53" s="210" t="str">
        <f>IF(AE2="","",IF([3]社員情報!$P22="甲",IF(AE51&gt;=3500000,(AE51-3500000)*45.945%,IF(AE51&gt;=2250000,(AE51-2250000)*40.84%,IF(AE51&gt;=2210000,(AE51-2210000)*40.84%,IF(AE51&gt;=2170000,(AE51-2170000)*40.84%,IF(AE51&gt;=2130000,(AE51-2130000)*40.84%,IF(AE51&gt;=1710000,(AE51-1710000)*40.84%,IF(AE51&gt;=960000,(AE51-960000)*33.693%,IF(AE51&gt;=790000,(AE51-790000)*23.483%,IF(AE51&gt;=740000,(AE51-740000)*20.42%,0))))))))),IF(AE51&gt;=1710000,(AE51-1710000)*45.945%,IF(AE51&gt;=740000,(AE51-740000)*40.84%,0))))</f>
        <v/>
      </c>
      <c r="AF53" s="210" t="str">
        <f>IF(AF2="","",IF([3]社員情報!$P22="甲",IF(AF51&gt;=3500000,(AF51-3500000)*45.945%,IF(AF51&gt;=2250000,(AF51-2250000)*40.84%,IF(AF51&gt;=2210000,(AF51-2210000)*40.84%,IF(AF51&gt;=2170000,(AF51-2170000)*40.84%,IF(AF51&gt;=2130000,(AF51-2130000)*40.84%,IF(AF51&gt;=1710000,(AF51-1710000)*40.84%,IF(AF51&gt;=960000,(AF51-960000)*33.693%,IF(AF51&gt;=790000,(AF51-790000)*23.483%,IF(AF51&gt;=740000,(AF51-740000)*20.42%,0))))))))),IF(AF51&gt;=1710000,(AF51-1710000)*45.945%,IF(AF51&gt;=740000,(AF51-740000)*40.84%,0))))</f>
        <v/>
      </c>
      <c r="AG53" s="210" t="str">
        <f>IF(AG2="","",IF([3]社員情報!$P22="甲",IF(AG51&gt;=3500000,(AG51-3500000)*45.945%,IF(AG51&gt;=2250000,(AG51-2250000)*40.84%,IF(AG51&gt;=2210000,(AG51-2210000)*40.84%,IF(AG51&gt;=2170000,(AG51-2170000)*40.84%,IF(AG51&gt;=2130000,(AG51-2130000)*40.84%,IF(AG51&gt;=1710000,(AG51-1710000)*40.84%,IF(AG51&gt;=960000,(AG51-960000)*33.693%,IF(AG51&gt;=790000,(AG51-790000)*23.483%,IF(AG51&gt;=740000,(AG51-740000)*20.42%,0))))))))),IF(AG51&gt;=1710000,(AG51-1710000)*45.945%,IF(AG51&gt;=740000,(AG51-740000)*40.84%,0))))</f>
        <v/>
      </c>
      <c r="AH53" s="210" t="str">
        <f>IF(AH2="","",IF([3]社員情報!$P22="甲",IF(AH51&gt;=3500000,(AH51-3500000)*45.945%,IF(AH51&gt;=2250000,(AH51-2250000)*40.84%,IF(AH51&gt;=2210000,(AH51-2210000)*40.84%,IF(AH51&gt;=2170000,(AH51-2170000)*40.84%,IF(AH51&gt;=2130000,(AH51-2130000)*40.84%,IF(AH51&gt;=1710000,(AH51-1710000)*40.84%,IF(AH51&gt;=960000,(AH51-960000)*33.693%,IF(AH51&gt;=790000,(AH51-790000)*23.483%,IF(AH51&gt;=740000,(AH51-740000)*20.42%,0))))))))),IF(AH51&gt;=1710000,(AH51-1710000)*45.945%,IF(AH51&gt;=740000,(AH51-740000)*40.84%,0))))</f>
        <v/>
      </c>
      <c r="AI53" s="210" t="str">
        <f>IF(AI2="","",IF([3]社員情報!$P22="甲",IF(AI51&gt;=3500000,(AI51-3500000)*45.945%,IF(AI51&gt;=2250000,(AI51-2250000)*40.84%,IF(AI51&gt;=2210000,(AI51-2210000)*40.84%,IF(AI51&gt;=2170000,(AI51-2170000)*40.84%,IF(AI51&gt;=2130000,(AI51-2130000)*40.84%,IF(AI51&gt;=1710000,(AI51-1710000)*40.84%,IF(AI51&gt;=960000,(AI51-960000)*33.693%,IF(AI51&gt;=790000,(AI51-790000)*23.483%,IF(AI51&gt;=740000,(AI51-740000)*20.42%,0))))))))),IF(AI51&gt;=1710000,(AI51-1710000)*45.945%,IF(AI51&gt;=740000,(AI51-740000)*40.84%,0))))</f>
        <v/>
      </c>
      <c r="AJ53" s="210" t="str">
        <f>IF(AJ2="","",IF([3]社員情報!$P22="甲",IF(AJ51&gt;=3500000,(AJ51-3500000)*45.945%,IF(AJ51&gt;=2250000,(AJ51-2250000)*40.84%,IF(AJ51&gt;=2210000,(AJ51-2210000)*40.84%,IF(AJ51&gt;=2170000,(AJ51-2170000)*40.84%,IF(AJ51&gt;=2130000,(AJ51-2130000)*40.84%,IF(AJ51&gt;=1710000,(AJ51-1710000)*40.84%,IF(AJ51&gt;=960000,(AJ51-960000)*33.693%,IF(AJ51&gt;=790000,(AJ51-790000)*23.483%,IF(AJ51&gt;=740000,(AJ51-740000)*20.42%,0))))))))),IF(AJ51&gt;=1710000,(AJ51-1710000)*45.945%,IF(AJ51&gt;=740000,(AJ51-740000)*40.84%,0))))</f>
        <v/>
      </c>
      <c r="AK53" s="210" t="str">
        <f>IF(AK2="","",IF([3]社員情報!$P22="甲",IF(AK51&gt;=3500000,(AK51-3500000)*45.945%,IF(AK51&gt;=2250000,(AK51-2250000)*40.84%,IF(AK51&gt;=2210000,(AK51-2210000)*40.84%,IF(AK51&gt;=2170000,(AK51-2170000)*40.84%,IF(AK51&gt;=2130000,(AK51-2130000)*40.84%,IF(AK51&gt;=1710000,(AK51-1710000)*40.84%,IF(AK51&gt;=960000,(AK51-960000)*33.693%,IF(AK51&gt;=790000,(AK51-790000)*23.483%,IF(AK51&gt;=740000,(AK51-740000)*20.42%,0))))))))),IF(AK51&gt;=1710000,(AK51-1710000)*45.945%,IF(AK51&gt;=740000,(AK51-740000)*40.84%,0))))</f>
        <v/>
      </c>
      <c r="AL53" s="210" t="str">
        <f>IF(AL2="","",IF([3]社員情報!$P22="甲",IF(AL51&gt;=3500000,(AL51-3500000)*45.945%,IF(AL51&gt;=2250000,(AL51-2250000)*40.84%,IF(AL51&gt;=2210000,(AL51-2210000)*40.84%,IF(AL51&gt;=2170000,(AL51-2170000)*40.84%,IF(AL51&gt;=2130000,(AL51-2130000)*40.84%,IF(AL51&gt;=1710000,(AL51-1710000)*40.84%,IF(AL51&gt;=960000,(AL51-960000)*33.693%,IF(AL51&gt;=790000,(AL51-790000)*23.483%,IF(AL51&gt;=740000,(AL51-740000)*20.42%,0))))))))),IF(AL51&gt;=1710000,(AL51-1710000)*45.945%,IF(AL51&gt;=740000,(AL51-740000)*40.84%,0))))</f>
        <v/>
      </c>
      <c r="AM53" s="210" t="str">
        <f>IF(AM2="","",IF([3]社員情報!$P22="甲",IF(AM51&gt;=3500000,(AM51-3500000)*45.945%,IF(AM51&gt;=2250000,(AM51-2250000)*40.84%,IF(AM51&gt;=2210000,(AM51-2210000)*40.84%,IF(AM51&gt;=2170000,(AM51-2170000)*40.84%,IF(AM51&gt;=2130000,(AM51-2130000)*40.84%,IF(AM51&gt;=1710000,(AM51-1710000)*40.84%,IF(AM51&gt;=960000,(AM51-960000)*33.693%,IF(AM51&gt;=790000,(AM51-790000)*23.483%,IF(AM51&gt;=740000,(AM51-740000)*20.42%,0))))))))),IF(AM51&gt;=1710000,(AM51-1710000)*45.945%,IF(AM51&gt;=740000,(AM51-740000)*40.84%,0))))</f>
        <v/>
      </c>
      <c r="AN53" s="210" t="str">
        <f>IF(AN2="","",IF([3]社員情報!$P22="甲",IF(AN51&gt;=3500000,(AN51-3500000)*45.945%,IF(AN51&gt;=2250000,(AN51-2250000)*40.84%,IF(AN51&gt;=2210000,(AN51-2210000)*40.84%,IF(AN51&gt;=2170000,(AN51-2170000)*40.84%,IF(AN51&gt;=2130000,(AN51-2130000)*40.84%,IF(AN51&gt;=1710000,(AN51-1710000)*40.84%,IF(AN51&gt;=960000,(AN51-960000)*33.693%,IF(AN51&gt;=790000,(AN51-790000)*23.483%,IF(AN51&gt;=740000,(AN51-740000)*20.42%,0))))))))),IF(AN51&gt;=1710000,(AN51-1710000)*45.945%,IF(AN51&gt;=740000,(AN51-740000)*40.84%,0))))</f>
        <v/>
      </c>
      <c r="AO53" s="210" t="str">
        <f>IF(AO2="","",IF([3]社員情報!$P22="甲",IF(AO51&gt;=3500000,(AO51-3500000)*45.945%,IF(AO51&gt;=2250000,(AO51-2250000)*40.84%,IF(AO51&gt;=2210000,(AO51-2210000)*40.84%,IF(AO51&gt;=2170000,(AO51-2170000)*40.84%,IF(AO51&gt;=2130000,(AO51-2130000)*40.84%,IF(AO51&gt;=1710000,(AO51-1710000)*40.84%,IF(AO51&gt;=960000,(AO51-960000)*33.693%,IF(AO51&gt;=790000,(AO51-790000)*23.483%,IF(AO51&gt;=740000,(AO51-740000)*20.42%,0))))))))),IF(AO51&gt;=1710000,(AO51-1710000)*45.945%,IF(AO51&gt;=740000,(AO51-740000)*40.84%,0))))</f>
        <v/>
      </c>
      <c r="AP53" s="210" t="str">
        <f>IF(AP2="","",IF([3]社員情報!$P22="甲",IF(AP51&gt;=3500000,(AP51-3500000)*45.945%,IF(AP51&gt;=2250000,(AP51-2250000)*40.84%,IF(AP51&gt;=2210000,(AP51-2210000)*40.84%,IF(AP51&gt;=2170000,(AP51-2170000)*40.84%,IF(AP51&gt;=2130000,(AP51-2130000)*40.84%,IF(AP51&gt;=1710000,(AP51-1710000)*40.84%,IF(AP51&gt;=960000,(AP51-960000)*33.693%,IF(AP51&gt;=790000,(AP51-790000)*23.483%,IF(AP51&gt;=740000,(AP51-740000)*20.42%,0))))))))),IF(AP51&gt;=1710000,(AP51-1710000)*45.945%,IF(AP51&gt;=740000,(AP51-740000)*40.84%,0))))</f>
        <v/>
      </c>
      <c r="AQ53" s="210" t="str">
        <f>IF(AQ2="","",IF([3]社員情報!$P22="甲",IF(AQ51&gt;=3500000,(AQ51-3500000)*45.945%,IF(AQ51&gt;=2250000,(AQ51-2250000)*40.84%,IF(AQ51&gt;=2210000,(AQ51-2210000)*40.84%,IF(AQ51&gt;=2170000,(AQ51-2170000)*40.84%,IF(AQ51&gt;=2130000,(AQ51-2130000)*40.84%,IF(AQ51&gt;=1710000,(AQ51-1710000)*40.84%,IF(AQ51&gt;=960000,(AQ51-960000)*33.693%,IF(AQ51&gt;=790000,(AQ51-790000)*23.483%,IF(AQ51&gt;=740000,(AQ51-740000)*20.42%,0))))))))),IF(AQ51&gt;=1710000,(AQ51-1710000)*45.945%,IF(AQ51&gt;=740000,(AQ51-740000)*40.84%,0))))</f>
        <v/>
      </c>
      <c r="AR53" s="210" t="str">
        <f>IF(AR2="","",IF([3]社員情報!$P22="甲",IF(AR51&gt;=3500000,(AR51-3500000)*45.945%,IF(AR51&gt;=2250000,(AR51-2250000)*40.84%,IF(AR51&gt;=2210000,(AR51-2210000)*40.84%,IF(AR51&gt;=2170000,(AR51-2170000)*40.84%,IF(AR51&gt;=2130000,(AR51-2130000)*40.84%,IF(AR51&gt;=1710000,(AR51-1710000)*40.84%,IF(AR51&gt;=960000,(AR51-960000)*33.693%,IF(AR51&gt;=790000,(AR51-790000)*23.483%,IF(AR51&gt;=740000,(AR51-740000)*20.42%,0))))))))),IF(AR51&gt;=1710000,(AR51-1710000)*45.945%,IF(AR51&gt;=740000,(AR51-740000)*40.84%,0))))</f>
        <v/>
      </c>
      <c r="AS53" s="210" t="str">
        <f>IF(AS2="","",IF([3]社員情報!$P22="甲",IF(AS51&gt;=3500000,(AS51-3500000)*45.945%,IF(AS51&gt;=2250000,(AS51-2250000)*40.84%,IF(AS51&gt;=2210000,(AS51-2210000)*40.84%,IF(AS51&gt;=2170000,(AS51-2170000)*40.84%,IF(AS51&gt;=2130000,(AS51-2130000)*40.84%,IF(AS51&gt;=1710000,(AS51-1710000)*40.84%,IF(AS51&gt;=960000,(AS51-960000)*33.693%,IF(AS51&gt;=790000,(AS51-790000)*23.483%,IF(AS51&gt;=740000,(AS51-740000)*20.42%,0))))))))),IF(AS51&gt;=1710000,(AS51-1710000)*45.945%,IF(AS51&gt;=740000,(AS51-740000)*40.84%,0))))</f>
        <v/>
      </c>
      <c r="AT53" s="210" t="str">
        <f>IF(AT2="","",IF([3]社員情報!$P22="甲",IF(AT51&gt;=3500000,(AT51-3500000)*45.945%,IF(AT51&gt;=2250000,(AT51-2250000)*40.84%,IF(AT51&gt;=2210000,(AT51-2210000)*40.84%,IF(AT51&gt;=2170000,(AT51-2170000)*40.84%,IF(AT51&gt;=2130000,(AT51-2130000)*40.84%,IF(AT51&gt;=1710000,(AT51-1710000)*40.84%,IF(AT51&gt;=960000,(AT51-960000)*33.693%,IF(AT51&gt;=790000,(AT51-790000)*23.483%,IF(AT51&gt;=740000,(AT51-740000)*20.42%,0))))))))),IF(AT51&gt;=1710000,(AT51-1710000)*45.945%,IF(AT51&gt;=740000,(AT51-740000)*40.84%,0))))</f>
        <v/>
      </c>
      <c r="AU53" s="210" t="str">
        <f>IF(AU2="","",IF([3]社員情報!$P22="甲",IF(AU51&gt;=3500000,(AU51-3500000)*45.945%,IF(AU51&gt;=2250000,(AU51-2250000)*40.84%,IF(AU51&gt;=2210000,(AU51-2210000)*40.84%,IF(AU51&gt;=2170000,(AU51-2170000)*40.84%,IF(AU51&gt;=2130000,(AU51-2130000)*40.84%,IF(AU51&gt;=1710000,(AU51-1710000)*40.84%,IF(AU51&gt;=960000,(AU51-960000)*33.693%,IF(AU51&gt;=790000,(AU51-790000)*23.483%,IF(AU51&gt;=740000,(AU51-740000)*20.42%,0))))))))),IF(AU51&gt;=1710000,(AU51-1710000)*45.945%,IF(AU51&gt;=740000,(AU51-740000)*40.84%,0))))</f>
        <v/>
      </c>
      <c r="AV53" s="210" t="str">
        <f>IF(AV2="","",IF([3]社員情報!$P22="甲",IF(AV51&gt;=3500000,(AV51-3500000)*45.945%,IF(AV51&gt;=2250000,(AV51-2250000)*40.84%,IF(AV51&gt;=2210000,(AV51-2210000)*40.84%,IF(AV51&gt;=2170000,(AV51-2170000)*40.84%,IF(AV51&gt;=2130000,(AV51-2130000)*40.84%,IF(AV51&gt;=1710000,(AV51-1710000)*40.84%,IF(AV51&gt;=960000,(AV51-960000)*33.693%,IF(AV51&gt;=790000,(AV51-790000)*23.483%,IF(AV51&gt;=740000,(AV51-740000)*20.42%,0))))))))),IF(AV51&gt;=1710000,(AV51-1710000)*45.945%,IF(AV51&gt;=740000,(AV51-740000)*40.84%,0))))</f>
        <v/>
      </c>
      <c r="AW53" s="210" t="str">
        <f>IF(AW2="","",IF([3]社員情報!$P22="甲",IF(AW51&gt;=3500000,(AW51-3500000)*45.945%,IF(AW51&gt;=2250000,(AW51-2250000)*40.84%,IF(AW51&gt;=2210000,(AW51-2210000)*40.84%,IF(AW51&gt;=2170000,(AW51-2170000)*40.84%,IF(AW51&gt;=2130000,(AW51-2130000)*40.84%,IF(AW51&gt;=1710000,(AW51-1710000)*40.84%,IF(AW51&gt;=960000,(AW51-960000)*33.693%,IF(AW51&gt;=790000,(AW51-790000)*23.483%,IF(AW51&gt;=740000,(AW51-740000)*20.42%,0))))))))),IF(AW51&gt;=1710000,(AW51-1710000)*45.945%,IF(AW51&gt;=740000,(AW51-740000)*40.84%,0))))</f>
        <v/>
      </c>
      <c r="AX53" s="210" t="str">
        <f>IF(AX2="","",IF([3]社員情報!$P22="甲",IF(AX51&gt;=3500000,(AX51-3500000)*45.945%,IF(AX51&gt;=2250000,(AX51-2250000)*40.84%,IF(AX51&gt;=2210000,(AX51-2210000)*40.84%,IF(AX51&gt;=2170000,(AX51-2170000)*40.84%,IF(AX51&gt;=2130000,(AX51-2130000)*40.84%,IF(AX51&gt;=1710000,(AX51-1710000)*40.84%,IF(AX51&gt;=960000,(AX51-960000)*33.693%,IF(AX51&gt;=790000,(AX51-790000)*23.483%,IF(AX51&gt;=740000,(AX51-740000)*20.42%,0))))))))),IF(AX51&gt;=1710000,(AX51-1710000)*45.945%,IF(AX51&gt;=740000,(AX51-740000)*40.84%,0))))</f>
        <v/>
      </c>
      <c r="AY53" s="210" t="str">
        <f>IF(AY2="","",IF([3]社員情報!$P22="甲",IF(AY51&gt;=3500000,(AY51-3500000)*45.945%,IF(AY51&gt;=2250000,(AY51-2250000)*40.84%,IF(AY51&gt;=2210000,(AY51-2210000)*40.84%,IF(AY51&gt;=2170000,(AY51-2170000)*40.84%,IF(AY51&gt;=2130000,(AY51-2130000)*40.84%,IF(AY51&gt;=1710000,(AY51-1710000)*40.84%,IF(AY51&gt;=960000,(AY51-960000)*33.693%,IF(AY51&gt;=790000,(AY51-790000)*23.483%,IF(AY51&gt;=740000,(AY51-740000)*20.42%,0))))))))),IF(AY51&gt;=1710000,(AY51-1710000)*45.945%,IF(AY51&gt;=740000,(AY51-740000)*40.84%,0))))</f>
        <v/>
      </c>
      <c r="AZ53" s="210" t="str">
        <f>IF(AZ2="","",IF([3]社員情報!$P22="甲",IF(AZ51&gt;=3500000,(AZ51-3500000)*45.945%,IF(AZ51&gt;=2250000,(AZ51-2250000)*40.84%,IF(AZ51&gt;=2210000,(AZ51-2210000)*40.84%,IF(AZ51&gt;=2170000,(AZ51-2170000)*40.84%,IF(AZ51&gt;=2130000,(AZ51-2130000)*40.84%,IF(AZ51&gt;=1710000,(AZ51-1710000)*40.84%,IF(AZ51&gt;=960000,(AZ51-960000)*33.693%,IF(AZ51&gt;=790000,(AZ51-790000)*23.483%,IF(AZ51&gt;=740000,(AZ51-740000)*20.42%,0))))))))),IF(AZ51&gt;=1710000,(AZ51-1710000)*45.945%,IF(AZ51&gt;=740000,(AZ51-740000)*40.84%,0))))</f>
        <v/>
      </c>
      <c r="BA53" s="210" t="str">
        <f>IF(BA2="","",IF([3]社員情報!$P22="甲",IF(BA51&gt;=3500000,(BA51-3500000)*45.945%,IF(BA51&gt;=2250000,(BA51-2250000)*40.84%,IF(BA51&gt;=2210000,(BA51-2210000)*40.84%,IF(BA51&gt;=2170000,(BA51-2170000)*40.84%,IF(BA51&gt;=2130000,(BA51-2130000)*40.84%,IF(BA51&gt;=1710000,(BA51-1710000)*40.84%,IF(BA51&gt;=960000,(BA51-960000)*33.693%,IF(BA51&gt;=790000,(BA51-790000)*23.483%,IF(BA51&gt;=740000,(BA51-740000)*20.42%,0))))))))),IF(BA51&gt;=1710000,(BA51-1710000)*45.945%,IF(BA51&gt;=740000,(BA51-740000)*40.84%,0))))</f>
        <v/>
      </c>
      <c r="BB53" s="210" t="str">
        <f>IF(BB2="","",IF([3]社員情報!$P22="甲",IF(BB51&gt;=3500000,(BB51-3500000)*45.945%,IF(BB51&gt;=2250000,(BB51-2250000)*40.84%,IF(BB51&gt;=2210000,(BB51-2210000)*40.84%,IF(BB51&gt;=2170000,(BB51-2170000)*40.84%,IF(BB51&gt;=2130000,(BB51-2130000)*40.84%,IF(BB51&gt;=1710000,(BB51-1710000)*40.84%,IF(BB51&gt;=960000,(BB51-960000)*33.693%,IF(BB51&gt;=790000,(BB51-790000)*23.483%,IF(BB51&gt;=740000,(BB51-740000)*20.42%,0))))))))),IF(BB51&gt;=1710000,(BB51-1710000)*45.945%,IF(BB51&gt;=740000,(BB51-740000)*40.84%,0))))</f>
        <v/>
      </c>
      <c r="BC53" s="211"/>
    </row>
    <row r="54" spans="1:55" thickBot="1">
      <c r="A54" s="155"/>
      <c r="B54" s="135" t="s">
        <v>209</v>
      </c>
      <c r="C54" s="152"/>
      <c r="D54" s="152"/>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80"/>
    </row>
    <row r="55" spans="1:55" thickBot="1">
      <c r="A55" s="204"/>
      <c r="B55" s="212" t="s">
        <v>181</v>
      </c>
      <c r="C55" s="213"/>
      <c r="D55" s="213"/>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1"/>
    </row>
    <row r="56" spans="1:55" ht="18">
      <c r="A56" s="151" t="s">
        <v>182</v>
      </c>
      <c r="B56" s="166" t="s">
        <v>183</v>
      </c>
      <c r="C56" s="167"/>
      <c r="D56" s="167"/>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3"/>
    </row>
    <row r="57" spans="1:55" ht="18">
      <c r="A57" s="155"/>
      <c r="B57" s="135" t="s">
        <v>184</v>
      </c>
      <c r="C57" s="152"/>
      <c r="D57" s="152"/>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5"/>
    </row>
    <row r="58" spans="1:55" ht="18">
      <c r="A58" s="155"/>
      <c r="B58" s="135" t="s">
        <v>184</v>
      </c>
      <c r="C58" s="152"/>
      <c r="D58" s="152"/>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5"/>
    </row>
    <row r="59" spans="1:55" thickBot="1">
      <c r="A59" s="160"/>
      <c r="B59" s="161" t="s">
        <v>185</v>
      </c>
      <c r="C59" s="162"/>
      <c r="D59" s="162"/>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0"/>
    </row>
    <row r="60" spans="1:55" thickBot="1">
      <c r="A60" s="215" t="s">
        <v>186</v>
      </c>
      <c r="B60" s="216" t="s">
        <v>187</v>
      </c>
      <c r="C60" s="217"/>
      <c r="D60" s="217"/>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190"/>
    </row>
    <row r="61" spans="1:55" thickBot="1">
      <c r="A61" s="219" t="s">
        <v>188</v>
      </c>
      <c r="B61" s="220"/>
      <c r="C61" s="217"/>
      <c r="D61" s="217"/>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190"/>
    </row>
    <row r="62" spans="1:55" thickBot="1">
      <c r="A62" s="186" t="s">
        <v>189</v>
      </c>
      <c r="B62" s="222"/>
      <c r="C62" s="223"/>
      <c r="D62" s="223"/>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11"/>
    </row>
    <row r="63" spans="1:55" ht="18">
      <c r="Y63" s="139"/>
      <c r="AP63" s="139"/>
    </row>
    <row r="64" spans="1:55" ht="18">
      <c r="Y64" s="139"/>
      <c r="AP64" s="139"/>
    </row>
    <row r="65" spans="25:42" ht="18">
      <c r="Y65" s="139"/>
      <c r="AP65" s="139"/>
    </row>
  </sheetData>
  <phoneticPr fontId="3"/>
  <dataValidations count="1">
    <dataValidation imeMode="halfAlpha" allowBlank="1" showInputMessage="1" showErrorMessage="1" sqref="E55:BB60 E6:BB19 E22:BB32" xr:uid="{C2CD9E1B-2D3D-41EA-8366-A902F76D7AFF}"/>
  </dataValidations>
  <pageMargins left="0.70866141732283472" right="0.70866141732283472" top="0.74803149606299213" bottom="0.74803149606299213" header="0.31496062992125984" footer="0.31496062992125984"/>
  <pageSetup paperSize="9" scale="64" fitToWidth="0" fitToHeight="2"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07D3E-143B-4B2B-A513-E069F8B9E574}">
  <sheetPr>
    <tabColor theme="8" tint="0.79998168889431442"/>
  </sheetPr>
  <dimension ref="A1:S52"/>
  <sheetViews>
    <sheetView showFormulas="1" zoomScale="80" zoomScaleNormal="80" workbookViewId="0">
      <selection activeCell="F3" sqref="F3"/>
    </sheetView>
  </sheetViews>
  <sheetFormatPr defaultColWidth="8.78515625" defaultRowHeight="18"/>
  <cols>
    <col min="1" max="2" width="8.78515625" style="139"/>
    <col min="3" max="3" width="10.42578125" style="139" bestFit="1" customWidth="1"/>
    <col min="4" max="5" width="10.28515625" style="139" customWidth="1"/>
    <col min="6" max="16384" width="8.78515625" style="139"/>
  </cols>
  <sheetData>
    <row r="1" spans="1:14">
      <c r="A1" s="135"/>
      <c r="B1" s="136" t="s">
        <v>190</v>
      </c>
      <c r="C1" s="136"/>
      <c r="D1" s="137"/>
      <c r="E1" s="137"/>
      <c r="F1" s="138" t="s">
        <v>191</v>
      </c>
      <c r="G1" s="138"/>
      <c r="H1" s="138"/>
      <c r="I1" s="138"/>
      <c r="J1" s="138"/>
      <c r="K1" s="138"/>
      <c r="L1" s="138"/>
      <c r="M1" s="138"/>
      <c r="N1" s="138"/>
    </row>
    <row r="2" spans="1:14">
      <c r="A2" s="140" t="s">
        <v>192</v>
      </c>
      <c r="B2" s="141" t="s">
        <v>193</v>
      </c>
      <c r="C2" s="141" t="s">
        <v>194</v>
      </c>
      <c r="D2" s="142" t="s">
        <v>195</v>
      </c>
      <c r="E2" s="142" t="s">
        <v>196</v>
      </c>
      <c r="F2" s="143">
        <v>0</v>
      </c>
      <c r="G2" s="143">
        <v>1</v>
      </c>
      <c r="H2" s="143">
        <v>2</v>
      </c>
      <c r="I2" s="143">
        <v>3</v>
      </c>
      <c r="J2" s="143">
        <v>4</v>
      </c>
      <c r="K2" s="143">
        <v>5</v>
      </c>
      <c r="L2" s="143">
        <v>6</v>
      </c>
      <c r="M2" s="143">
        <v>7</v>
      </c>
      <c r="N2" s="143" t="s">
        <v>7</v>
      </c>
    </row>
    <row r="3" spans="1:14">
      <c r="A3" s="135">
        <v>1</v>
      </c>
      <c r="B3" s="144" t="e">
        <f>[3]社員情報!B3</f>
        <v>#REF!</v>
      </c>
      <c r="C3" s="144" t="e">
        <f>[3]社員情報!C3</f>
        <v>#REF!</v>
      </c>
      <c r="D3" s="145" t="e">
        <f>[4]賞与計算!D19</f>
        <v>#REF!</v>
      </c>
      <c r="E3" s="145" t="e">
        <f t="shared" ref="E3:E34" si="0">ROUNDDOWN(D3/1000,0)</f>
        <v>#REF!</v>
      </c>
      <c r="F3" s="144" t="e">
        <f>IF(E3&gt;3495,賞与源泉徴収表!$B$36%,IF(E3&lt;=68,0,VLOOKUP(E3,賞与源泉徴収表!$D$10:$F$37,3,1)%))</f>
        <v>#REF!</v>
      </c>
      <c r="G3" s="144" t="e">
        <f>IF(E3&gt;3527,賞与源泉徴収表!$B$36%,IF(E3&lt;=94,0,VLOOKUP(E3,賞与源泉徴収表!$G$10:$I$37,3,1)%))</f>
        <v>#REF!</v>
      </c>
      <c r="H3" s="144" t="e">
        <f>IF(E3&gt;3559,賞与源泉徴収表!$B$36%,IF(E3&lt;=133,0,VLOOKUP(E3,賞与源泉徴収表!$J$10:$L$37,3,1)%))</f>
        <v>#REF!</v>
      </c>
      <c r="I3" s="144" t="e">
        <f>IF(E3&gt;3590,賞与源泉徴収表!$B$36%,IF(E3&lt;=171,0,VLOOKUP(E3,賞与源泉徴収表!$M$10:$O$37,3,1)%))</f>
        <v>#REF!</v>
      </c>
      <c r="J3" s="144" t="e">
        <f>IF(E3&gt;3622,賞与源泉徴収表!$B$36%,IF(E3&lt;=210,0,VLOOKUP(E3,賞与源泉徴収表!$P$10:$R$37,3,1)%))</f>
        <v>#REF!</v>
      </c>
      <c r="K3" s="144" t="e">
        <f>IF(E3&gt;3654,賞与源泉徴収表!$B$36%,IF(E3&lt;=243,0,VLOOKUP(E3,賞与源泉徴収表!$S$10:$U$37,3,1)%))</f>
        <v>#REF!</v>
      </c>
      <c r="L3" s="144" t="e">
        <f>IF(E3&gt;3685,賞与源泉徴収表!$B$36%,IF(E3&lt;=275,0,VLOOKUP(E3,賞与源泉徴収表!$V$10:$X$37,3,1)%))</f>
        <v>#REF!</v>
      </c>
      <c r="M3" s="144" t="e">
        <f>IF(E3&gt;3717,賞与源泉徴収表!$B$36%,IF(E3&lt;=308,0,VLOOKUP(E3,賞与源泉徴収表!$Y$10:$AA$37,3,1)%))</f>
        <v>#REF!</v>
      </c>
      <c r="N3" s="144" t="e">
        <f>IF(E3&gt;1118,賞与源泉徴収表!$B$37%,IF(E3&gt;524,賞与源泉徴収表!$B$33%,IF(E3&gt;293,賞与源泉徴収表!$B$29%,IF(E3&gt;222,賞与源泉徴収表!$B$23%,賞与源泉徴収表!$B$16%))))</f>
        <v>#REF!</v>
      </c>
    </row>
    <row r="4" spans="1:14">
      <c r="A4" s="135">
        <v>2</v>
      </c>
      <c r="B4" s="144" t="e">
        <f>[3]社員情報!B4</f>
        <v>#REF!</v>
      </c>
      <c r="C4" s="144" t="e">
        <f>[3]社員情報!C4</f>
        <v>#REF!</v>
      </c>
      <c r="D4" s="145" t="e">
        <f>[4]賞与計算!E19</f>
        <v>#REF!</v>
      </c>
      <c r="E4" s="145" t="e">
        <f t="shared" si="0"/>
        <v>#REF!</v>
      </c>
      <c r="F4" s="144" t="e">
        <f>IF(E4&gt;3495,賞与源泉徴収表!$B$36%,IF(E4&lt;=68,0,VLOOKUP(E4,賞与源泉徴収表!$D$10:$F$37,3,1)%))</f>
        <v>#REF!</v>
      </c>
      <c r="G4" s="144" t="e">
        <f>IF(E4&gt;3527,賞与源泉徴収表!$B$36%,IF(E4&lt;=94,0,VLOOKUP(E4,賞与源泉徴収表!$G$10:$I$37,3,1)%))</f>
        <v>#REF!</v>
      </c>
      <c r="H4" s="144" t="e">
        <f>IF(E4&gt;3559,賞与源泉徴収表!$B$36%,IF(E4&lt;=133,0,VLOOKUP(E4,賞与源泉徴収表!$J$10:$L$37,3,1)%))</f>
        <v>#REF!</v>
      </c>
      <c r="I4" s="144" t="e">
        <f>IF(E4&gt;3590,賞与源泉徴収表!$B$36%,IF(E4&lt;=171,0,VLOOKUP(E4,賞与源泉徴収表!$M$10:$O$37,3,1)%))</f>
        <v>#REF!</v>
      </c>
      <c r="J4" s="144" t="e">
        <f>IF(E4&gt;3622,賞与源泉徴収表!$B$36%,IF(E4&lt;=210,0,VLOOKUP(E4,賞与源泉徴収表!$P$10:$R$37,3,1)%))</f>
        <v>#REF!</v>
      </c>
      <c r="K4" s="144" t="e">
        <f>IF(E4&gt;3654,賞与源泉徴収表!$B$36%,IF(E4&lt;=243,0,VLOOKUP(E4,賞与源泉徴収表!$S$10:$U$37,3,1)%))</f>
        <v>#REF!</v>
      </c>
      <c r="L4" s="144" t="e">
        <f>IF(E4&gt;3685,賞与源泉徴収表!$B$36%,IF(E4&lt;=275,0,VLOOKUP(E4,賞与源泉徴収表!$V$10:$X$37,3,1)%))</f>
        <v>#REF!</v>
      </c>
      <c r="M4" s="144" t="e">
        <f>IF(E4&gt;3717,賞与源泉徴収表!$B$36%,IF(E4&lt;=308,0,VLOOKUP(E4,賞与源泉徴収表!$Y$10:$AA$37,3,1)%))</f>
        <v>#REF!</v>
      </c>
      <c r="N4" s="144" t="e">
        <f>IF(E4&gt;1118,賞与源泉徴収表!$B$37%,IF(E4&gt;524,賞与源泉徴収表!$B$33%,IF(E4&gt;293,賞与源泉徴収表!$B$29%,IF(E4&gt;222,賞与源泉徴収表!$B$23%,賞与源泉徴収表!$B$16%))))</f>
        <v>#REF!</v>
      </c>
    </row>
    <row r="5" spans="1:14">
      <c r="A5" s="135">
        <v>3</v>
      </c>
      <c r="B5" s="144" t="e">
        <f>[3]社員情報!B5</f>
        <v>#REF!</v>
      </c>
      <c r="C5" s="144" t="e">
        <f>[3]社員情報!C5</f>
        <v>#REF!</v>
      </c>
      <c r="D5" s="145" t="e">
        <f>[4]賞与計算!F$19</f>
        <v>#REF!</v>
      </c>
      <c r="E5" s="145" t="e">
        <f t="shared" si="0"/>
        <v>#REF!</v>
      </c>
      <c r="F5" s="144" t="e">
        <f>IF(E5&gt;3495,賞与源泉徴収表!$B$36%,IF(E5&lt;=68,0,VLOOKUP(E5,賞与源泉徴収表!$D$10:$F$37,3,1)%))</f>
        <v>#REF!</v>
      </c>
      <c r="G5" s="144" t="e">
        <f>IF(E5&gt;3527,賞与源泉徴収表!$B$36%,IF(E5&lt;=94,0,VLOOKUP(E5,賞与源泉徴収表!$G$10:$I$37,3,1)%))</f>
        <v>#REF!</v>
      </c>
      <c r="H5" s="144" t="e">
        <f>IF(E5&gt;3559,賞与源泉徴収表!$B$36%,IF(E5&lt;=133,0,VLOOKUP(E5,賞与源泉徴収表!$J$10:$L$37,3,1)%))</f>
        <v>#REF!</v>
      </c>
      <c r="I5" s="144" t="e">
        <f>IF(E5&gt;3590,賞与源泉徴収表!$B$36%,IF(E5&lt;=171,0,VLOOKUP(E5,賞与源泉徴収表!$M$10:$O$37,3,1)%))</f>
        <v>#REF!</v>
      </c>
      <c r="J5" s="144" t="e">
        <f>IF(E5&gt;3622,賞与源泉徴収表!$B$36%,IF(E5&lt;=210,0,VLOOKUP(E5,賞与源泉徴収表!$P$10:$R$37,3,1)%))</f>
        <v>#REF!</v>
      </c>
      <c r="K5" s="144" t="e">
        <f>IF(E5&gt;3654,賞与源泉徴収表!$B$36%,IF(E5&lt;=243,0,VLOOKUP(E5,賞与源泉徴収表!$S$10:$U$37,3,1)%))</f>
        <v>#REF!</v>
      </c>
      <c r="L5" s="144" t="e">
        <f>IF(E5&gt;3685,賞与源泉徴収表!$B$36%,IF(E5&lt;=275,0,VLOOKUP(E5,賞与源泉徴収表!$V$10:$X$37,3,1)%))</f>
        <v>#REF!</v>
      </c>
      <c r="M5" s="144" t="e">
        <f>IF(E5&gt;3717,賞与源泉徴収表!$B$36%,IF(E5&lt;=308,0,VLOOKUP(E5,賞与源泉徴収表!$Y$10:$AA$37,3,1)%))</f>
        <v>#REF!</v>
      </c>
      <c r="N5" s="144" t="e">
        <f>IF(E5&gt;1118,賞与源泉徴収表!$B$37%,IF(E5&gt;524,賞与源泉徴収表!$B$33%,IF(E5&gt;293,賞与源泉徴収表!$B$29%,IF(E5&gt;222,賞与源泉徴収表!$B$23%,賞与源泉徴収表!$B$16%))))</f>
        <v>#REF!</v>
      </c>
    </row>
    <row r="6" spans="1:14">
      <c r="A6" s="135">
        <v>4</v>
      </c>
      <c r="B6" s="144" t="e">
        <f>[3]社員情報!B6</f>
        <v>#REF!</v>
      </c>
      <c r="C6" s="144" t="e">
        <f>[3]社員情報!C6</f>
        <v>#REF!</v>
      </c>
      <c r="D6" s="145" t="e">
        <f>[4]賞与計算!G$19</f>
        <v>#REF!</v>
      </c>
      <c r="E6" s="145" t="e">
        <f t="shared" si="0"/>
        <v>#REF!</v>
      </c>
      <c r="F6" s="144" t="e">
        <f>IF(E6&gt;3495,賞与源泉徴収表!$B$36%,IF(E6&lt;=68,0,VLOOKUP(E6,賞与源泉徴収表!$D$10:$F$37,3,1)%))</f>
        <v>#REF!</v>
      </c>
      <c r="G6" s="144" t="e">
        <f>IF(E6&gt;3527,賞与源泉徴収表!$B$36%,IF(E6&lt;=94,0,VLOOKUP(E6,賞与源泉徴収表!$G$10:$I$37,3,1)%))</f>
        <v>#REF!</v>
      </c>
      <c r="H6" s="144" t="e">
        <f>IF(E6&gt;3559,賞与源泉徴収表!$B$36%,IF(E6&lt;=133,0,VLOOKUP(E6,賞与源泉徴収表!$J$10:$L$37,3,1)%))</f>
        <v>#REF!</v>
      </c>
      <c r="I6" s="144" t="e">
        <f>IF(E6&gt;3590,賞与源泉徴収表!$B$36%,IF(E6&lt;=171,0,VLOOKUP(E6,賞与源泉徴収表!$M$10:$O$37,3,1)%))</f>
        <v>#REF!</v>
      </c>
      <c r="J6" s="144" t="e">
        <f>IF(E6&gt;3622,賞与源泉徴収表!$B$36%,IF(E6&lt;=210,0,VLOOKUP(E6,賞与源泉徴収表!$P$10:$R$37,3,1)%))</f>
        <v>#REF!</v>
      </c>
      <c r="K6" s="144" t="e">
        <f>IF(E6&gt;3654,賞与源泉徴収表!$B$36%,IF(E6&lt;=243,0,VLOOKUP(E6,賞与源泉徴収表!$S$10:$U$37,3,1)%))</f>
        <v>#REF!</v>
      </c>
      <c r="L6" s="144" t="e">
        <f>IF(E6&gt;3685,賞与源泉徴収表!$B$36%,IF(E6&lt;=275,0,VLOOKUP(E6,賞与源泉徴収表!$V$10:$X$37,3,1)%))</f>
        <v>#REF!</v>
      </c>
      <c r="M6" s="144" t="e">
        <f>IF(E6&gt;3717,賞与源泉徴収表!$B$36%,IF(E6&lt;=308,0,VLOOKUP(E6,賞与源泉徴収表!$Y$10:$AA$37,3,1)%))</f>
        <v>#REF!</v>
      </c>
      <c r="N6" s="144" t="e">
        <f>IF(E6&gt;1118,賞与源泉徴収表!$B$37%,IF(E6&gt;524,賞与源泉徴収表!$B$33%,IF(E6&gt;293,賞与源泉徴収表!$B$29%,IF(E6&gt;222,賞与源泉徴収表!$B$23%,賞与源泉徴収表!$B$16%))))</f>
        <v>#REF!</v>
      </c>
    </row>
    <row r="7" spans="1:14">
      <c r="A7" s="135">
        <v>5</v>
      </c>
      <c r="B7" s="144" t="e">
        <f>[3]社員情報!B7</f>
        <v>#REF!</v>
      </c>
      <c r="C7" s="144" t="e">
        <f>[3]社員情報!C7</f>
        <v>#REF!</v>
      </c>
      <c r="D7" s="145" t="e">
        <f>[4]賞与計算!H$19</f>
        <v>#REF!</v>
      </c>
      <c r="E7" s="145" t="e">
        <f t="shared" si="0"/>
        <v>#REF!</v>
      </c>
      <c r="F7" s="144" t="e">
        <f>IF(E7&gt;3495,賞与源泉徴収表!$B$36%,IF(E7&lt;=68,0,VLOOKUP(E7,賞与源泉徴収表!$D$10:$F$37,3,1)%))</f>
        <v>#REF!</v>
      </c>
      <c r="G7" s="144" t="e">
        <f>IF(E7&gt;3527,賞与源泉徴収表!$B$36%,IF(E7&lt;=94,0,VLOOKUP(E7,賞与源泉徴収表!$G$10:$I$37,3,1)%))</f>
        <v>#REF!</v>
      </c>
      <c r="H7" s="144" t="e">
        <f>IF(E7&gt;3559,賞与源泉徴収表!$B$36%,IF(E7&lt;=133,0,VLOOKUP(E7,賞与源泉徴収表!$J$10:$L$37,3,1)%))</f>
        <v>#REF!</v>
      </c>
      <c r="I7" s="144" t="e">
        <f>IF(E7&gt;3590,賞与源泉徴収表!$B$36%,IF(E7&lt;=171,0,VLOOKUP(E7,賞与源泉徴収表!$M$10:$O$37,3,1)%))</f>
        <v>#REF!</v>
      </c>
      <c r="J7" s="144" t="e">
        <f>IF(E7&gt;3622,賞与源泉徴収表!$B$36%,IF(E7&lt;=210,0,VLOOKUP(E7,賞与源泉徴収表!$P$10:$R$37,3,1)%))</f>
        <v>#REF!</v>
      </c>
      <c r="K7" s="144" t="e">
        <f>IF(E7&gt;3654,賞与源泉徴収表!$B$36%,IF(E7&lt;=243,0,VLOOKUP(E7,賞与源泉徴収表!$S$10:$U$37,3,1)%))</f>
        <v>#REF!</v>
      </c>
      <c r="L7" s="144" t="e">
        <f>IF(E7&gt;3685,賞与源泉徴収表!$B$36%,IF(E7&lt;=275,0,VLOOKUP(E7,賞与源泉徴収表!$V$10:$X$37,3,1)%))</f>
        <v>#REF!</v>
      </c>
      <c r="M7" s="144" t="e">
        <f>IF(E7&gt;3717,賞与源泉徴収表!$B$36%,IF(E7&lt;=308,0,VLOOKUP(E7,賞与源泉徴収表!$Y$10:$AA$37,3,1)%))</f>
        <v>#REF!</v>
      </c>
      <c r="N7" s="144" t="e">
        <f>IF(E7&gt;1118,賞与源泉徴収表!$B$37%,IF(E7&gt;524,賞与源泉徴収表!$B$33%,IF(E7&gt;293,賞与源泉徴収表!$B$29%,IF(E7&gt;222,賞与源泉徴収表!$B$23%,賞与源泉徴収表!$B$16%))))</f>
        <v>#REF!</v>
      </c>
    </row>
    <row r="8" spans="1:14">
      <c r="A8" s="135">
        <v>6</v>
      </c>
      <c r="B8" s="144" t="e">
        <f>[3]社員情報!B8</f>
        <v>#REF!</v>
      </c>
      <c r="C8" s="144" t="e">
        <f>[3]社員情報!C8</f>
        <v>#REF!</v>
      </c>
      <c r="D8" s="145" t="e">
        <f>[4]賞与計算!I$19</f>
        <v>#REF!</v>
      </c>
      <c r="E8" s="145" t="e">
        <f t="shared" si="0"/>
        <v>#REF!</v>
      </c>
      <c r="F8" s="144" t="e">
        <f>IF(E8&gt;3495,賞与源泉徴収表!$B$36%,IF(E8&lt;=68,0,VLOOKUP(E8,賞与源泉徴収表!$D$10:$F$37,3,1)%))</f>
        <v>#REF!</v>
      </c>
      <c r="G8" s="144" t="e">
        <f>IF(E8&gt;3527,賞与源泉徴収表!$B$36%,IF(E8&lt;=94,0,VLOOKUP(E8,賞与源泉徴収表!$G$10:$I$37,3,1)%))</f>
        <v>#REF!</v>
      </c>
      <c r="H8" s="144" t="e">
        <f>IF(E8&gt;3559,賞与源泉徴収表!$B$36%,IF(E8&lt;=133,0,VLOOKUP(E8,賞与源泉徴収表!$J$10:$L$37,3,1)%))</f>
        <v>#REF!</v>
      </c>
      <c r="I8" s="144" t="e">
        <f>IF(E8&gt;3590,賞与源泉徴収表!$B$36%,IF(E8&lt;=171,0,VLOOKUP(E8,賞与源泉徴収表!$M$10:$O$37,3,1)%))</f>
        <v>#REF!</v>
      </c>
      <c r="J8" s="144" t="e">
        <f>IF(E8&gt;3622,賞与源泉徴収表!$B$36%,IF(E8&lt;=210,0,VLOOKUP(E8,賞与源泉徴収表!$P$10:$R$37,3,1)%))</f>
        <v>#REF!</v>
      </c>
      <c r="K8" s="144" t="e">
        <f>IF(E8&gt;3654,賞与源泉徴収表!$B$36%,IF(E8&lt;=243,0,VLOOKUP(E8,賞与源泉徴収表!$S$10:$U$37,3,1)%))</f>
        <v>#REF!</v>
      </c>
      <c r="L8" s="144" t="e">
        <f>IF(E8&gt;3685,賞与源泉徴収表!$B$36%,IF(E8&lt;=275,0,VLOOKUP(E8,賞与源泉徴収表!$V$10:$X$37,3,1)%))</f>
        <v>#REF!</v>
      </c>
      <c r="M8" s="144" t="e">
        <f>IF(E8&gt;3717,賞与源泉徴収表!$B$36%,IF(E8&lt;=308,0,VLOOKUP(E8,賞与源泉徴収表!$Y$10:$AA$37,3,1)%))</f>
        <v>#REF!</v>
      </c>
      <c r="N8" s="144" t="e">
        <f>IF(E8&gt;1118,賞与源泉徴収表!$B$37%,IF(E8&gt;524,賞与源泉徴収表!$B$33%,IF(E8&gt;293,賞与源泉徴収表!$B$29%,IF(E8&gt;222,賞与源泉徴収表!$B$23%,賞与源泉徴収表!$B$16%))))</f>
        <v>#REF!</v>
      </c>
    </row>
    <row r="9" spans="1:14">
      <c r="A9" s="135">
        <v>7</v>
      </c>
      <c r="B9" s="144" t="e">
        <f>[3]社員情報!B9</f>
        <v>#REF!</v>
      </c>
      <c r="C9" s="144" t="e">
        <f>[3]社員情報!C9</f>
        <v>#REF!</v>
      </c>
      <c r="D9" s="145" t="e">
        <f>[4]賞与計算!J$19</f>
        <v>#REF!</v>
      </c>
      <c r="E9" s="145" t="e">
        <f t="shared" si="0"/>
        <v>#REF!</v>
      </c>
      <c r="F9" s="144" t="e">
        <f>IF(E9&gt;3495,賞与源泉徴収表!$B$36%,IF(E9&lt;=68,0,VLOOKUP(E9,賞与源泉徴収表!$D$10:$F$37,3,1)%))</f>
        <v>#REF!</v>
      </c>
      <c r="G9" s="144" t="e">
        <f>IF(E9&gt;3527,賞与源泉徴収表!$B$36%,IF(E9&lt;=94,0,VLOOKUP(E9,賞与源泉徴収表!$G$10:$I$37,3,1)%))</f>
        <v>#REF!</v>
      </c>
      <c r="H9" s="144" t="e">
        <f>IF(E9&gt;3559,賞与源泉徴収表!$B$36%,IF(E9&lt;=133,0,VLOOKUP(E9,賞与源泉徴収表!$J$10:$L$37,3,1)%))</f>
        <v>#REF!</v>
      </c>
      <c r="I9" s="144" t="e">
        <f>IF(E9&gt;3590,賞与源泉徴収表!$B$36%,IF(E9&lt;=171,0,VLOOKUP(E9,賞与源泉徴収表!$M$10:$O$37,3,1)%))</f>
        <v>#REF!</v>
      </c>
      <c r="J9" s="144" t="e">
        <f>IF(E9&gt;3622,賞与源泉徴収表!$B$36%,IF(E9&lt;=210,0,VLOOKUP(E9,賞与源泉徴収表!$P$10:$R$37,3,1)%))</f>
        <v>#REF!</v>
      </c>
      <c r="K9" s="144" t="e">
        <f>IF(E9&gt;3654,賞与源泉徴収表!$B$36%,IF(E9&lt;=243,0,VLOOKUP(E9,賞与源泉徴収表!$S$10:$U$37,3,1)%))</f>
        <v>#REF!</v>
      </c>
      <c r="L9" s="144" t="e">
        <f>IF(E9&gt;3685,賞与源泉徴収表!$B$36%,IF(E9&lt;=275,0,VLOOKUP(E9,賞与源泉徴収表!$V$10:$X$37,3,1)%))</f>
        <v>#REF!</v>
      </c>
      <c r="M9" s="144" t="e">
        <f>IF(E9&gt;3717,賞与源泉徴収表!$B$36%,IF(E9&lt;=308,0,VLOOKUP(E9,賞与源泉徴収表!$Y$10:$AA$37,3,1)%))</f>
        <v>#REF!</v>
      </c>
      <c r="N9" s="144" t="e">
        <f>IF(E9&gt;1118,賞与源泉徴収表!$B$37%,IF(E9&gt;524,賞与源泉徴収表!$B$33%,IF(E9&gt;293,賞与源泉徴収表!$B$29%,IF(E9&gt;222,賞与源泉徴収表!$B$23%,賞与源泉徴収表!$B$16%))))</f>
        <v>#REF!</v>
      </c>
    </row>
    <row r="10" spans="1:14">
      <c r="A10" s="135">
        <v>8</v>
      </c>
      <c r="B10" s="144" t="e">
        <f>[3]社員情報!B10</f>
        <v>#REF!</v>
      </c>
      <c r="C10" s="144" t="e">
        <f>[3]社員情報!C10</f>
        <v>#REF!</v>
      </c>
      <c r="D10" s="145" t="e">
        <f>[4]賞与計算!K$19</f>
        <v>#REF!</v>
      </c>
      <c r="E10" s="145" t="e">
        <f t="shared" si="0"/>
        <v>#REF!</v>
      </c>
      <c r="F10" s="144" t="e">
        <f>IF(E10&gt;3495,賞与源泉徴収表!$B$36%,IF(E10&lt;=68,0,VLOOKUP(E10,賞与源泉徴収表!$D$10:$F$37,3,1)%))</f>
        <v>#REF!</v>
      </c>
      <c r="G10" s="144" t="e">
        <f>IF(E10&gt;3527,賞与源泉徴収表!$B$36%,IF(E10&lt;=94,0,VLOOKUP(E10,賞与源泉徴収表!$G$10:$I$37,3,1)%))</f>
        <v>#REF!</v>
      </c>
      <c r="H10" s="144" t="e">
        <f>IF(E10&gt;3559,賞与源泉徴収表!$B$36%,IF(E10&lt;=133,0,VLOOKUP(E10,賞与源泉徴収表!$J$10:$L$37,3,1)%))</f>
        <v>#REF!</v>
      </c>
      <c r="I10" s="144" t="e">
        <f>IF(E10&gt;3590,賞与源泉徴収表!$B$36%,IF(E10&lt;=171,0,VLOOKUP(E10,賞与源泉徴収表!$M$10:$O$37,3,1)%))</f>
        <v>#REF!</v>
      </c>
      <c r="J10" s="144" t="e">
        <f>IF(E10&gt;3622,賞与源泉徴収表!$B$36%,IF(E10&lt;=210,0,VLOOKUP(E10,賞与源泉徴収表!$P$10:$R$37,3,1)%))</f>
        <v>#REF!</v>
      </c>
      <c r="K10" s="144" t="e">
        <f>IF(E10&gt;3654,賞与源泉徴収表!$B$36%,IF(E10&lt;=243,0,VLOOKUP(E10,賞与源泉徴収表!$S$10:$U$37,3,1)%))</f>
        <v>#REF!</v>
      </c>
      <c r="L10" s="144" t="e">
        <f>IF(E10&gt;3685,賞与源泉徴収表!$B$36%,IF(E10&lt;=275,0,VLOOKUP(E10,賞与源泉徴収表!$V$10:$X$37,3,1)%))</f>
        <v>#REF!</v>
      </c>
      <c r="M10" s="144" t="e">
        <f>IF(E10&gt;3717,賞与源泉徴収表!$B$36%,IF(E10&lt;=308,0,VLOOKUP(E10,賞与源泉徴収表!$Y$10:$AA$37,3,1)%))</f>
        <v>#REF!</v>
      </c>
      <c r="N10" s="144" t="e">
        <f>IF(E10&gt;1118,賞与源泉徴収表!$B$37%,IF(E10&gt;524,賞与源泉徴収表!$B$33%,IF(E10&gt;293,賞与源泉徴収表!$B$29%,IF(E10&gt;222,賞与源泉徴収表!$B$23%,賞与源泉徴収表!$B$16%))))</f>
        <v>#REF!</v>
      </c>
    </row>
    <row r="11" spans="1:14">
      <c r="A11" s="135">
        <v>9</v>
      </c>
      <c r="B11" s="144" t="e">
        <f>[3]社員情報!B11</f>
        <v>#REF!</v>
      </c>
      <c r="C11" s="144" t="e">
        <f>[3]社員情報!C11</f>
        <v>#REF!</v>
      </c>
      <c r="D11" s="145" t="e">
        <f>[4]賞与計算!L$19</f>
        <v>#REF!</v>
      </c>
      <c r="E11" s="145" t="e">
        <f t="shared" si="0"/>
        <v>#REF!</v>
      </c>
      <c r="F11" s="144" t="e">
        <f>IF(E11&gt;3495,賞与源泉徴収表!$B$36%,IF(E11&lt;=68,0,VLOOKUP(E11,賞与源泉徴収表!$D$10:$F$37,3,1)%))</f>
        <v>#REF!</v>
      </c>
      <c r="G11" s="144" t="e">
        <f>IF(E11&gt;3527,賞与源泉徴収表!$B$36%,IF(E11&lt;=94,0,VLOOKUP(E11,賞与源泉徴収表!$G$10:$I$37,3,1)%))</f>
        <v>#REF!</v>
      </c>
      <c r="H11" s="144" t="e">
        <f>IF(E11&gt;3559,賞与源泉徴収表!$B$36%,IF(E11&lt;=133,0,VLOOKUP(E11,賞与源泉徴収表!$J$10:$L$37,3,1)%))</f>
        <v>#REF!</v>
      </c>
      <c r="I11" s="144" t="e">
        <f>IF(E11&gt;3590,賞与源泉徴収表!$B$36%,IF(E11&lt;=171,0,VLOOKUP(E11,賞与源泉徴収表!$M$10:$O$37,3,1)%))</f>
        <v>#REF!</v>
      </c>
      <c r="J11" s="144" t="e">
        <f>IF(E11&gt;3622,賞与源泉徴収表!$B$36%,IF(E11&lt;=210,0,VLOOKUP(E11,賞与源泉徴収表!$P$10:$R$37,3,1)%))</f>
        <v>#REF!</v>
      </c>
      <c r="K11" s="144" t="e">
        <f>IF(E11&gt;3654,賞与源泉徴収表!$B$36%,IF(E11&lt;=243,0,VLOOKUP(E11,賞与源泉徴収表!$S$10:$U$37,3,1)%))</f>
        <v>#REF!</v>
      </c>
      <c r="L11" s="144" t="e">
        <f>IF(E11&gt;3685,賞与源泉徴収表!$B$36%,IF(E11&lt;=275,0,VLOOKUP(E11,賞与源泉徴収表!$V$10:$X$37,3,1)%))</f>
        <v>#REF!</v>
      </c>
      <c r="M11" s="144" t="e">
        <f>IF(E11&gt;3717,賞与源泉徴収表!$B$36%,IF(E11&lt;=308,0,VLOOKUP(E11,賞与源泉徴収表!$Y$10:$AA$37,3,1)%))</f>
        <v>#REF!</v>
      </c>
      <c r="N11" s="144" t="e">
        <f>IF(E11&gt;1118,賞与源泉徴収表!$B$37%,IF(E11&gt;524,賞与源泉徴収表!$B$33%,IF(E11&gt;293,賞与源泉徴収表!$B$29%,IF(E11&gt;222,賞与源泉徴収表!$B$23%,賞与源泉徴収表!$B$16%))))</f>
        <v>#REF!</v>
      </c>
    </row>
    <row r="12" spans="1:14">
      <c r="A12" s="135">
        <v>10</v>
      </c>
      <c r="B12" s="144" t="e">
        <f>[3]社員情報!B12</f>
        <v>#REF!</v>
      </c>
      <c r="C12" s="144" t="e">
        <f>[3]社員情報!C12</f>
        <v>#REF!</v>
      </c>
      <c r="D12" s="145" t="e">
        <f>[4]賞与計算!M$19</f>
        <v>#REF!</v>
      </c>
      <c r="E12" s="145" t="e">
        <f t="shared" si="0"/>
        <v>#REF!</v>
      </c>
      <c r="F12" s="144" t="e">
        <f>IF(E12&gt;3495,賞与源泉徴収表!$B$36%,IF(E12&lt;=68,0,VLOOKUP(E12,賞与源泉徴収表!$D$10:$F$37,3,1)%))</f>
        <v>#REF!</v>
      </c>
      <c r="G12" s="144" t="e">
        <f>IF(E12&gt;3527,賞与源泉徴収表!$B$36%,IF(E12&lt;=94,0,VLOOKUP(E12,賞与源泉徴収表!$G$10:$I$37,3,1)%))</f>
        <v>#REF!</v>
      </c>
      <c r="H12" s="144" t="e">
        <f>IF(E12&gt;3559,賞与源泉徴収表!$B$36%,IF(E12&lt;=133,0,VLOOKUP(E12,賞与源泉徴収表!$J$10:$L$37,3,1)%))</f>
        <v>#REF!</v>
      </c>
      <c r="I12" s="144" t="e">
        <f>IF(E12&gt;3590,賞与源泉徴収表!$B$36%,IF(E12&lt;=171,0,VLOOKUP(E12,賞与源泉徴収表!$M$10:$O$37,3,1)%))</f>
        <v>#REF!</v>
      </c>
      <c r="J12" s="144" t="e">
        <f>IF(E12&gt;3622,賞与源泉徴収表!$B$36%,IF(E12&lt;=210,0,VLOOKUP(E12,賞与源泉徴収表!$P$10:$R$37,3,1)%))</f>
        <v>#REF!</v>
      </c>
      <c r="K12" s="144" t="e">
        <f>IF(E12&gt;3654,賞与源泉徴収表!$B$36%,IF(E12&lt;=243,0,VLOOKUP(E12,賞与源泉徴収表!$S$10:$U$37,3,1)%))</f>
        <v>#REF!</v>
      </c>
      <c r="L12" s="144" t="e">
        <f>IF(E12&gt;3685,賞与源泉徴収表!$B$36%,IF(E12&lt;=275,0,VLOOKUP(E12,賞与源泉徴収表!$V$10:$X$37,3,1)%))</f>
        <v>#REF!</v>
      </c>
      <c r="M12" s="144" t="e">
        <f>IF(E12&gt;3717,賞与源泉徴収表!$B$36%,IF(E12&lt;=308,0,VLOOKUP(E12,賞与源泉徴収表!$Y$10:$AA$37,3,1)%))</f>
        <v>#REF!</v>
      </c>
      <c r="N12" s="144" t="e">
        <f>IF(E12&gt;1118,賞与源泉徴収表!$B$37%,IF(E12&gt;524,賞与源泉徴収表!$B$33%,IF(E12&gt;293,賞与源泉徴収表!$B$29%,IF(E12&gt;222,賞与源泉徴収表!$B$23%,賞与源泉徴収表!$B$16%))))</f>
        <v>#REF!</v>
      </c>
    </row>
    <row r="13" spans="1:14">
      <c r="A13" s="135">
        <v>11</v>
      </c>
      <c r="B13" s="144" t="e">
        <f>[3]社員情報!B13</f>
        <v>#REF!</v>
      </c>
      <c r="C13" s="144" t="e">
        <f>[3]社員情報!C13</f>
        <v>#REF!</v>
      </c>
      <c r="D13" s="145" t="e">
        <f>[4]賞与計算!N$19</f>
        <v>#REF!</v>
      </c>
      <c r="E13" s="145" t="e">
        <f t="shared" si="0"/>
        <v>#REF!</v>
      </c>
      <c r="F13" s="144" t="e">
        <f>IF(E13&gt;3495,賞与源泉徴収表!$B$36%,IF(E13&lt;=68,0,VLOOKUP(E13,賞与源泉徴収表!$D$10:$F$37,3,1)%))</f>
        <v>#REF!</v>
      </c>
      <c r="G13" s="144" t="e">
        <f>IF(E13&gt;3527,賞与源泉徴収表!$B$36%,IF(E13&lt;=94,0,VLOOKUP(E13,賞与源泉徴収表!$G$10:$I$37,3,1)%))</f>
        <v>#REF!</v>
      </c>
      <c r="H13" s="144" t="e">
        <f>IF(E13&gt;3559,賞与源泉徴収表!$B$36%,IF(E13&lt;=133,0,VLOOKUP(E13,賞与源泉徴収表!$J$10:$L$37,3,1)%))</f>
        <v>#REF!</v>
      </c>
      <c r="I13" s="144" t="e">
        <f>IF(E13&gt;3590,賞与源泉徴収表!$B$36%,IF(E13&lt;=171,0,VLOOKUP(E13,賞与源泉徴収表!$M$10:$O$37,3,1)%))</f>
        <v>#REF!</v>
      </c>
      <c r="J13" s="144" t="e">
        <f>IF(E13&gt;3622,賞与源泉徴収表!$B$36%,IF(E13&lt;=210,0,VLOOKUP(E13,賞与源泉徴収表!$P$10:$R$37,3,1)%))</f>
        <v>#REF!</v>
      </c>
      <c r="K13" s="144" t="e">
        <f>IF(E13&gt;3654,賞与源泉徴収表!$B$36%,IF(E13&lt;=243,0,VLOOKUP(E13,賞与源泉徴収表!$S$10:$U$37,3,1)%))</f>
        <v>#REF!</v>
      </c>
      <c r="L13" s="144" t="e">
        <f>IF(E13&gt;3685,賞与源泉徴収表!$B$36%,IF(E13&lt;=275,0,VLOOKUP(E13,賞与源泉徴収表!$V$10:$X$37,3,1)%))</f>
        <v>#REF!</v>
      </c>
      <c r="M13" s="144" t="e">
        <f>IF(E13&gt;3717,賞与源泉徴収表!$B$36%,IF(E13&lt;=308,0,VLOOKUP(E13,賞与源泉徴収表!$Y$10:$AA$37,3,1)%))</f>
        <v>#REF!</v>
      </c>
      <c r="N13" s="144" t="e">
        <f>IF(E13&gt;1118,賞与源泉徴収表!$B$37%,IF(E13&gt;524,賞与源泉徴収表!$B$33%,IF(E13&gt;293,賞与源泉徴収表!$B$29%,IF(E13&gt;222,賞与源泉徴収表!$B$23%,賞与源泉徴収表!$B$16%))))</f>
        <v>#REF!</v>
      </c>
    </row>
    <row r="14" spans="1:14">
      <c r="A14" s="135">
        <v>12</v>
      </c>
      <c r="B14" s="144" t="e">
        <f>[3]社員情報!B14</f>
        <v>#REF!</v>
      </c>
      <c r="C14" s="144" t="e">
        <f>[3]社員情報!C14</f>
        <v>#REF!</v>
      </c>
      <c r="D14" s="145" t="e">
        <f>[4]賞与計算!O$19</f>
        <v>#REF!</v>
      </c>
      <c r="E14" s="145" t="e">
        <f t="shared" si="0"/>
        <v>#REF!</v>
      </c>
      <c r="F14" s="144" t="e">
        <f>IF(E14&gt;3495,賞与源泉徴収表!$B$36%,IF(E14&lt;=68,0,VLOOKUP(E14,賞与源泉徴収表!$D$10:$F$37,3,1)%))</f>
        <v>#REF!</v>
      </c>
      <c r="G14" s="144" t="e">
        <f>IF(E14&gt;3527,賞与源泉徴収表!$B$36%,IF(E14&lt;=94,0,VLOOKUP(E14,賞与源泉徴収表!$G$10:$I$37,3,1)%))</f>
        <v>#REF!</v>
      </c>
      <c r="H14" s="144" t="e">
        <f>IF(E14&gt;3559,賞与源泉徴収表!$B$36%,IF(E14&lt;=133,0,VLOOKUP(E14,賞与源泉徴収表!$J$10:$L$37,3,1)%))</f>
        <v>#REF!</v>
      </c>
      <c r="I14" s="144" t="e">
        <f>IF(E14&gt;3590,賞与源泉徴収表!$B$36%,IF(E14&lt;=171,0,VLOOKUP(E14,賞与源泉徴収表!$M$10:$O$37,3,1)%))</f>
        <v>#REF!</v>
      </c>
      <c r="J14" s="144" t="e">
        <f>IF(E14&gt;3622,賞与源泉徴収表!$B$36%,IF(E14&lt;=210,0,VLOOKUP(E14,賞与源泉徴収表!$P$10:$R$37,3,1)%))</f>
        <v>#REF!</v>
      </c>
      <c r="K14" s="144" t="e">
        <f>IF(E14&gt;3654,賞与源泉徴収表!$B$36%,IF(E14&lt;=243,0,VLOOKUP(E14,賞与源泉徴収表!$S$10:$U$37,3,1)%))</f>
        <v>#REF!</v>
      </c>
      <c r="L14" s="144" t="e">
        <f>IF(E14&gt;3685,賞与源泉徴収表!$B$36%,IF(E14&lt;=275,0,VLOOKUP(E14,賞与源泉徴収表!$V$10:$X$37,3,1)%))</f>
        <v>#REF!</v>
      </c>
      <c r="M14" s="144" t="e">
        <f>IF(E14&gt;3717,賞与源泉徴収表!$B$36%,IF(E14&lt;=308,0,VLOOKUP(E14,賞与源泉徴収表!$Y$10:$AA$37,3,1)%))</f>
        <v>#REF!</v>
      </c>
      <c r="N14" s="144" t="e">
        <f>IF(E14&gt;1118,賞与源泉徴収表!$B$37%,IF(E14&gt;524,賞与源泉徴収表!$B$33%,IF(E14&gt;293,賞与源泉徴収表!$B$29%,IF(E14&gt;222,賞与源泉徴収表!$B$23%,賞与源泉徴収表!$B$16%))))</f>
        <v>#REF!</v>
      </c>
    </row>
    <row r="15" spans="1:14">
      <c r="A15" s="135">
        <v>13</v>
      </c>
      <c r="B15" s="144" t="e">
        <f>[3]社員情報!B15</f>
        <v>#REF!</v>
      </c>
      <c r="C15" s="144" t="e">
        <f>[3]社員情報!C15</f>
        <v>#REF!</v>
      </c>
      <c r="D15" s="145" t="e">
        <f>[4]賞与計算!P$19</f>
        <v>#REF!</v>
      </c>
      <c r="E15" s="145" t="e">
        <f t="shared" si="0"/>
        <v>#REF!</v>
      </c>
      <c r="F15" s="144" t="e">
        <f>IF(E15&gt;3495,賞与源泉徴収表!$B$36%,IF(E15&lt;=68,0,VLOOKUP(E15,賞与源泉徴収表!$D$10:$F$37,3,1)%))</f>
        <v>#REF!</v>
      </c>
      <c r="G15" s="144" t="e">
        <f>IF(E15&gt;3527,賞与源泉徴収表!$B$36%,IF(E15&lt;=94,0,VLOOKUP(E15,賞与源泉徴収表!$G$10:$I$37,3,1)%))</f>
        <v>#REF!</v>
      </c>
      <c r="H15" s="144" t="e">
        <f>IF(E15&gt;3559,賞与源泉徴収表!$B$36%,IF(E15&lt;=133,0,VLOOKUP(E15,賞与源泉徴収表!$J$10:$L$37,3,1)%))</f>
        <v>#REF!</v>
      </c>
      <c r="I15" s="144" t="e">
        <f>IF(E15&gt;3590,賞与源泉徴収表!$B$36%,IF(E15&lt;=171,0,VLOOKUP(E15,賞与源泉徴収表!$M$10:$O$37,3,1)%))</f>
        <v>#REF!</v>
      </c>
      <c r="J15" s="144" t="e">
        <f>IF(E15&gt;3622,賞与源泉徴収表!$B$36%,IF(E15&lt;=210,0,VLOOKUP(E15,賞与源泉徴収表!$P$10:$R$37,3,1)%))</f>
        <v>#REF!</v>
      </c>
      <c r="K15" s="144" t="e">
        <f>IF(E15&gt;3654,賞与源泉徴収表!$B$36%,IF(E15&lt;=243,0,VLOOKUP(E15,賞与源泉徴収表!$S$10:$U$37,3,1)%))</f>
        <v>#REF!</v>
      </c>
      <c r="L15" s="144" t="e">
        <f>IF(E15&gt;3685,賞与源泉徴収表!$B$36%,IF(E15&lt;=275,0,VLOOKUP(E15,賞与源泉徴収表!$V$10:$X$37,3,1)%))</f>
        <v>#REF!</v>
      </c>
      <c r="M15" s="144" t="e">
        <f>IF(E15&gt;3717,賞与源泉徴収表!$B$36%,IF(E15&lt;=308,0,VLOOKUP(E15,賞与源泉徴収表!$Y$10:$AA$37,3,1)%))</f>
        <v>#REF!</v>
      </c>
      <c r="N15" s="144" t="e">
        <f>IF(E15&gt;1118,賞与源泉徴収表!$B$37%,IF(E15&gt;524,賞与源泉徴収表!$B$33%,IF(E15&gt;293,賞与源泉徴収表!$B$29%,IF(E15&gt;222,賞与源泉徴収表!$B$23%,賞与源泉徴収表!$B$16%))))</f>
        <v>#REF!</v>
      </c>
    </row>
    <row r="16" spans="1:14">
      <c r="A16" s="135">
        <v>14</v>
      </c>
      <c r="B16" s="144" t="e">
        <f>[3]社員情報!B16</f>
        <v>#REF!</v>
      </c>
      <c r="C16" s="144" t="e">
        <f>[3]社員情報!C16</f>
        <v>#REF!</v>
      </c>
      <c r="D16" s="145" t="e">
        <f>[4]賞与計算!Q$19</f>
        <v>#REF!</v>
      </c>
      <c r="E16" s="145" t="e">
        <f t="shared" si="0"/>
        <v>#REF!</v>
      </c>
      <c r="F16" s="144" t="e">
        <f>IF(E16&gt;3495,賞与源泉徴収表!$B$36%,IF(E16&lt;=68,0,VLOOKUP(E16,賞与源泉徴収表!$D$10:$F$37,3,1)%))</f>
        <v>#REF!</v>
      </c>
      <c r="G16" s="144" t="e">
        <f>IF(E16&gt;3527,賞与源泉徴収表!$B$36%,IF(E16&lt;=94,0,VLOOKUP(E16,賞与源泉徴収表!$G$10:$I$37,3,1)%))</f>
        <v>#REF!</v>
      </c>
      <c r="H16" s="144" t="e">
        <f>IF(E16&gt;3559,賞与源泉徴収表!$B$36%,IF(E16&lt;=133,0,VLOOKUP(E16,賞与源泉徴収表!$J$10:$L$37,3,1)%))</f>
        <v>#REF!</v>
      </c>
      <c r="I16" s="144" t="e">
        <f>IF(E16&gt;3590,賞与源泉徴収表!$B$36%,IF(E16&lt;=171,0,VLOOKUP(E16,賞与源泉徴収表!$M$10:$O$37,3,1)%))</f>
        <v>#REF!</v>
      </c>
      <c r="J16" s="144" t="e">
        <f>IF(E16&gt;3622,賞与源泉徴収表!$B$36%,IF(E16&lt;=210,0,VLOOKUP(E16,賞与源泉徴収表!$P$10:$R$37,3,1)%))</f>
        <v>#REF!</v>
      </c>
      <c r="K16" s="144" t="e">
        <f>IF(E16&gt;3654,賞与源泉徴収表!$B$36%,IF(E16&lt;=243,0,VLOOKUP(E16,賞与源泉徴収表!$S$10:$U$37,3,1)%))</f>
        <v>#REF!</v>
      </c>
      <c r="L16" s="144" t="e">
        <f>IF(E16&gt;3685,賞与源泉徴収表!$B$36%,IF(E16&lt;=275,0,VLOOKUP(E16,賞与源泉徴収表!$V$10:$X$37,3,1)%))</f>
        <v>#REF!</v>
      </c>
      <c r="M16" s="144" t="e">
        <f>IF(E16&gt;3717,賞与源泉徴収表!$B$36%,IF(E16&lt;=308,0,VLOOKUP(E16,賞与源泉徴収表!$Y$10:$AA$37,3,1)%))</f>
        <v>#REF!</v>
      </c>
      <c r="N16" s="144" t="e">
        <f>IF(E16&gt;1118,賞与源泉徴収表!$B$37%,IF(E16&gt;524,賞与源泉徴収表!$B$33%,IF(E16&gt;293,賞与源泉徴収表!$B$29%,IF(E16&gt;222,賞与源泉徴収表!$B$23%,賞与源泉徴収表!$B$16%))))</f>
        <v>#REF!</v>
      </c>
    </row>
    <row r="17" spans="1:19">
      <c r="A17" s="135">
        <v>15</v>
      </c>
      <c r="B17" s="144" t="e">
        <f>[3]社員情報!B17</f>
        <v>#REF!</v>
      </c>
      <c r="C17" s="144" t="e">
        <f>[3]社員情報!C17</f>
        <v>#REF!</v>
      </c>
      <c r="D17" s="145" t="e">
        <f>[4]賞与計算!R$19</f>
        <v>#REF!</v>
      </c>
      <c r="E17" s="145" t="e">
        <f t="shared" si="0"/>
        <v>#REF!</v>
      </c>
      <c r="F17" s="144" t="e">
        <f>IF(E17&gt;3495,賞与源泉徴収表!$B$36%,IF(E17&lt;=68,0,VLOOKUP(E17,賞与源泉徴収表!$D$10:$F$37,3,1)%))</f>
        <v>#REF!</v>
      </c>
      <c r="G17" s="144" t="e">
        <f>IF(E17&gt;3527,賞与源泉徴収表!$B$36%,IF(E17&lt;=94,0,VLOOKUP(E17,賞与源泉徴収表!$G$10:$I$37,3,1)%))</f>
        <v>#REF!</v>
      </c>
      <c r="H17" s="144" t="e">
        <f>IF(E17&gt;3559,賞与源泉徴収表!$B$36%,IF(E17&lt;=133,0,VLOOKUP(E17,賞与源泉徴収表!$J$10:$L$37,3,1)%))</f>
        <v>#REF!</v>
      </c>
      <c r="I17" s="144" t="e">
        <f>IF(E17&gt;3590,賞与源泉徴収表!$B$36%,IF(E17&lt;=171,0,VLOOKUP(E17,賞与源泉徴収表!$M$10:$O$37,3,1)%))</f>
        <v>#REF!</v>
      </c>
      <c r="J17" s="144" t="e">
        <f>IF(E17&gt;3622,賞与源泉徴収表!$B$36%,IF(E17&lt;=210,0,VLOOKUP(E17,賞与源泉徴収表!$P$10:$R$37,3,1)%))</f>
        <v>#REF!</v>
      </c>
      <c r="K17" s="144" t="e">
        <f>IF(E17&gt;3654,賞与源泉徴収表!$B$36%,IF(E17&lt;=243,0,VLOOKUP(E17,賞与源泉徴収表!$S$10:$U$37,3,1)%))</f>
        <v>#REF!</v>
      </c>
      <c r="L17" s="144" t="e">
        <f>IF(E17&gt;3685,賞与源泉徴収表!$B$36%,IF(E17&lt;=275,0,VLOOKUP(E17,賞与源泉徴収表!$V$10:$X$37,3,1)%))</f>
        <v>#REF!</v>
      </c>
      <c r="M17" s="144" t="e">
        <f>IF(E17&gt;3717,賞与源泉徴収表!$B$36%,IF(E17&lt;=308,0,VLOOKUP(E17,賞与源泉徴収表!$Y$10:$AA$37,3,1)%))</f>
        <v>#REF!</v>
      </c>
      <c r="N17" s="144" t="e">
        <f>IF(E17&gt;1118,賞与源泉徴収表!$B$37%,IF(E17&gt;524,賞与源泉徴収表!$B$33%,IF(E17&gt;293,賞与源泉徴収表!$B$29%,IF(E17&gt;222,賞与源泉徴収表!$B$23%,賞与源泉徴収表!$B$16%))))</f>
        <v>#REF!</v>
      </c>
    </row>
    <row r="18" spans="1:19">
      <c r="A18" s="135">
        <v>16</v>
      </c>
      <c r="B18" s="144" t="e">
        <f>[3]社員情報!B18</f>
        <v>#REF!</v>
      </c>
      <c r="C18" s="144" t="e">
        <f>[3]社員情報!C18</f>
        <v>#REF!</v>
      </c>
      <c r="D18" s="145" t="e">
        <f>[4]賞与計算!S$19</f>
        <v>#REF!</v>
      </c>
      <c r="E18" s="145" t="e">
        <f t="shared" si="0"/>
        <v>#REF!</v>
      </c>
      <c r="F18" s="144" t="e">
        <f>IF(E18&gt;3495,賞与源泉徴収表!$B$36%,IF(E18&lt;=68,0,VLOOKUP(E18,賞与源泉徴収表!$D$10:$F$37,3,1)%))</f>
        <v>#REF!</v>
      </c>
      <c r="G18" s="144" t="e">
        <f>IF(E18&gt;3527,賞与源泉徴収表!$B$36%,IF(E18&lt;=94,0,VLOOKUP(E18,賞与源泉徴収表!$G$10:$I$37,3,1)%))</f>
        <v>#REF!</v>
      </c>
      <c r="H18" s="144" t="e">
        <f>IF(E18&gt;3559,賞与源泉徴収表!$B$36%,IF(E18&lt;=133,0,VLOOKUP(E18,賞与源泉徴収表!$J$10:$L$37,3,1)%))</f>
        <v>#REF!</v>
      </c>
      <c r="I18" s="144" t="e">
        <f>IF(E18&gt;3590,賞与源泉徴収表!$B$36%,IF(E18&lt;=171,0,VLOOKUP(E18,賞与源泉徴収表!$M$10:$O$37,3,1)%))</f>
        <v>#REF!</v>
      </c>
      <c r="J18" s="144" t="e">
        <f>IF(E18&gt;3622,賞与源泉徴収表!$B$36%,IF(E18&lt;=210,0,VLOOKUP(E18,賞与源泉徴収表!$P$10:$R$37,3,1)%))</f>
        <v>#REF!</v>
      </c>
      <c r="K18" s="144" t="e">
        <f>IF(E18&gt;3654,賞与源泉徴収表!$B$36%,IF(E18&lt;=243,0,VLOOKUP(E18,賞与源泉徴収表!$S$10:$U$37,3,1)%))</f>
        <v>#REF!</v>
      </c>
      <c r="L18" s="144" t="e">
        <f>IF(E18&gt;3685,賞与源泉徴収表!$B$36%,IF(E18&lt;=275,0,VLOOKUP(E18,賞与源泉徴収表!$V$10:$X$37,3,1)%))</f>
        <v>#REF!</v>
      </c>
      <c r="M18" s="144" t="e">
        <f>IF(E18&gt;3717,賞与源泉徴収表!$B$36%,IF(E18&lt;=308,0,VLOOKUP(E18,賞与源泉徴収表!$Y$10:$AA$37,3,1)%))</f>
        <v>#REF!</v>
      </c>
      <c r="N18" s="144" t="e">
        <f>IF(E18&gt;1118,賞与源泉徴収表!$B$37%,IF(E18&gt;524,賞与源泉徴収表!$B$33%,IF(E18&gt;293,賞与源泉徴収表!$B$29%,IF(E18&gt;222,賞与源泉徴収表!$B$23%,賞与源泉徴収表!$B$16%))))</f>
        <v>#REF!</v>
      </c>
    </row>
    <row r="19" spans="1:19">
      <c r="A19" s="135">
        <v>17</v>
      </c>
      <c r="B19" s="144" t="e">
        <f>[3]社員情報!B19</f>
        <v>#REF!</v>
      </c>
      <c r="C19" s="144" t="e">
        <f>[3]社員情報!C19</f>
        <v>#REF!</v>
      </c>
      <c r="D19" s="145" t="e">
        <f>[4]賞与計算!T$19</f>
        <v>#REF!</v>
      </c>
      <c r="E19" s="145" t="e">
        <f t="shared" si="0"/>
        <v>#REF!</v>
      </c>
      <c r="F19" s="144" t="e">
        <f>IF(E19&gt;3495,賞与源泉徴収表!$B$36%,IF(E19&lt;=68,0,VLOOKUP(E19,賞与源泉徴収表!$D$10:$F$37,3,1)%))</f>
        <v>#REF!</v>
      </c>
      <c r="G19" s="144" t="e">
        <f>IF(E19&gt;3527,賞与源泉徴収表!$B$36%,IF(E19&lt;=94,0,VLOOKUP(E19,賞与源泉徴収表!$G$10:$I$37,3,1)%))</f>
        <v>#REF!</v>
      </c>
      <c r="H19" s="144" t="e">
        <f>IF(E19&gt;3559,賞与源泉徴収表!$B$36%,IF(E19&lt;=133,0,VLOOKUP(E19,賞与源泉徴収表!$J$10:$L$37,3,1)%))</f>
        <v>#REF!</v>
      </c>
      <c r="I19" s="144" t="e">
        <f>IF(E19&gt;3590,賞与源泉徴収表!$B$36%,IF(E19&lt;=171,0,VLOOKUP(E19,賞与源泉徴収表!$M$10:$O$37,3,1)%))</f>
        <v>#REF!</v>
      </c>
      <c r="J19" s="144" t="e">
        <f>IF(E19&gt;3622,賞与源泉徴収表!$B$36%,IF(E19&lt;=210,0,VLOOKUP(E19,賞与源泉徴収表!$P$10:$R$37,3,1)%))</f>
        <v>#REF!</v>
      </c>
      <c r="K19" s="144" t="e">
        <f>IF(E19&gt;3654,賞与源泉徴収表!$B$36%,IF(E19&lt;=243,0,VLOOKUP(E19,賞与源泉徴収表!$S$10:$U$37,3,1)%))</f>
        <v>#REF!</v>
      </c>
      <c r="L19" s="144" t="e">
        <f>IF(E19&gt;3685,賞与源泉徴収表!$B$36%,IF(E19&lt;=275,0,VLOOKUP(E19,賞与源泉徴収表!$V$10:$X$37,3,1)%))</f>
        <v>#REF!</v>
      </c>
      <c r="M19" s="144" t="e">
        <f>IF(E19&gt;3717,賞与源泉徴収表!$B$36%,IF(E19&lt;=308,0,VLOOKUP(E19,賞与源泉徴収表!$Y$10:$AA$37,3,1)%))</f>
        <v>#REF!</v>
      </c>
      <c r="N19" s="144" t="e">
        <f>IF(E19&gt;1118,賞与源泉徴収表!$B$37%,IF(E19&gt;524,賞与源泉徴収表!$B$33%,IF(E19&gt;293,賞与源泉徴収表!$B$29%,IF(E19&gt;222,賞与源泉徴収表!$B$23%,賞与源泉徴収表!$B$16%))))</f>
        <v>#REF!</v>
      </c>
    </row>
    <row r="20" spans="1:19">
      <c r="A20" s="135">
        <v>18</v>
      </c>
      <c r="B20" s="144" t="e">
        <f>[3]社員情報!B20</f>
        <v>#REF!</v>
      </c>
      <c r="C20" s="144" t="e">
        <f>[3]社員情報!C20</f>
        <v>#REF!</v>
      </c>
      <c r="D20" s="145" t="e">
        <f>[4]賞与計算!U$19</f>
        <v>#REF!</v>
      </c>
      <c r="E20" s="145" t="e">
        <f t="shared" si="0"/>
        <v>#REF!</v>
      </c>
      <c r="F20" s="144" t="e">
        <f>IF(E20&gt;3495,賞与源泉徴収表!$B$36%,IF(E20&lt;=68,0,VLOOKUP(E20,賞与源泉徴収表!$D$10:$F$37,3,1)%))</f>
        <v>#REF!</v>
      </c>
      <c r="G20" s="144" t="e">
        <f>IF(E20&gt;3527,賞与源泉徴収表!$B$36%,IF(E20&lt;=94,0,VLOOKUP(E20,賞与源泉徴収表!$G$10:$I$37,3,1)%))</f>
        <v>#REF!</v>
      </c>
      <c r="H20" s="144" t="e">
        <f>IF(E20&gt;3559,賞与源泉徴収表!$B$36%,IF(E20&lt;=133,0,VLOOKUP(E20,賞与源泉徴収表!$J$10:$L$37,3,1)%))</f>
        <v>#REF!</v>
      </c>
      <c r="I20" s="144" t="e">
        <f>IF(E20&gt;3590,賞与源泉徴収表!$B$36%,IF(E20&lt;=171,0,VLOOKUP(E20,賞与源泉徴収表!$M$10:$O$37,3,1)%))</f>
        <v>#REF!</v>
      </c>
      <c r="J20" s="144" t="e">
        <f>IF(E20&gt;3622,賞与源泉徴収表!$B$36%,IF(E20&lt;=210,0,VLOOKUP(E20,賞与源泉徴収表!$P$10:$R$37,3,1)%))</f>
        <v>#REF!</v>
      </c>
      <c r="K20" s="144" t="e">
        <f>IF(E20&gt;3654,賞与源泉徴収表!$B$36%,IF(E20&lt;=243,0,VLOOKUP(E20,賞与源泉徴収表!$S$10:$U$37,3,1)%))</f>
        <v>#REF!</v>
      </c>
      <c r="L20" s="144" t="e">
        <f>IF(E20&gt;3685,賞与源泉徴収表!$B$36%,IF(E20&lt;=275,0,VLOOKUP(E20,賞与源泉徴収表!$V$10:$X$37,3,1)%))</f>
        <v>#REF!</v>
      </c>
      <c r="M20" s="144" t="e">
        <f>IF(E20&gt;3717,賞与源泉徴収表!$B$36%,IF(E20&lt;=308,0,VLOOKUP(E20,賞与源泉徴収表!$Y$10:$AA$37,3,1)%))</f>
        <v>#REF!</v>
      </c>
      <c r="N20" s="144" t="e">
        <f>IF(E20&gt;1118,賞与源泉徴収表!$B$37%,IF(E20&gt;524,賞与源泉徴収表!$B$33%,IF(E20&gt;293,賞与源泉徴収表!$B$29%,IF(E20&gt;222,賞与源泉徴収表!$B$23%,賞与源泉徴収表!$B$16%))))</f>
        <v>#REF!</v>
      </c>
    </row>
    <row r="21" spans="1:19">
      <c r="A21" s="135">
        <v>19</v>
      </c>
      <c r="B21" s="144" t="e">
        <f>[3]社員情報!B21</f>
        <v>#REF!</v>
      </c>
      <c r="C21" s="144" t="e">
        <f>[3]社員情報!C21</f>
        <v>#REF!</v>
      </c>
      <c r="D21" s="145" t="e">
        <f>[4]賞与計算!V$19</f>
        <v>#REF!</v>
      </c>
      <c r="E21" s="145" t="e">
        <f t="shared" si="0"/>
        <v>#REF!</v>
      </c>
      <c r="F21" s="144" t="e">
        <f>IF(E21&gt;3495,賞与源泉徴収表!$B$36%,IF(E21&lt;=68,0,VLOOKUP(E21,賞与源泉徴収表!$D$10:$F$37,3,1)%))</f>
        <v>#REF!</v>
      </c>
      <c r="G21" s="144" t="e">
        <f>IF(E21&gt;3527,賞与源泉徴収表!$B$36%,IF(E21&lt;=94,0,VLOOKUP(E21,賞与源泉徴収表!$G$10:$I$37,3,1)%))</f>
        <v>#REF!</v>
      </c>
      <c r="H21" s="144" t="e">
        <f>IF(E21&gt;3559,賞与源泉徴収表!$B$36%,IF(E21&lt;=133,0,VLOOKUP(E21,賞与源泉徴収表!$J$10:$L$37,3,1)%))</f>
        <v>#REF!</v>
      </c>
      <c r="I21" s="144" t="e">
        <f>IF(E21&gt;3590,賞与源泉徴収表!$B$36%,IF(E21&lt;=171,0,VLOOKUP(E21,賞与源泉徴収表!$M$10:$O$37,3,1)%))</f>
        <v>#REF!</v>
      </c>
      <c r="J21" s="144" t="e">
        <f>IF(E21&gt;3622,賞与源泉徴収表!$B$36%,IF(E21&lt;=210,0,VLOOKUP(E21,賞与源泉徴収表!$P$10:$R$37,3,1)%))</f>
        <v>#REF!</v>
      </c>
      <c r="K21" s="144" t="e">
        <f>IF(E21&gt;3654,賞与源泉徴収表!$B$36%,IF(E21&lt;=243,0,VLOOKUP(E21,賞与源泉徴収表!$S$10:$U$37,3,1)%))</f>
        <v>#REF!</v>
      </c>
      <c r="L21" s="144" t="e">
        <f>IF(E21&gt;3685,賞与源泉徴収表!$B$36%,IF(E21&lt;=275,0,VLOOKUP(E21,賞与源泉徴収表!$V$10:$X$37,3,1)%))</f>
        <v>#REF!</v>
      </c>
      <c r="M21" s="144" t="e">
        <f>IF(E21&gt;3717,賞与源泉徴収表!$B$36%,IF(E21&lt;=308,0,VLOOKUP(E21,賞与源泉徴収表!$Y$10:$AA$37,3,1)%))</f>
        <v>#REF!</v>
      </c>
      <c r="N21" s="144" t="e">
        <f>IF(E21&gt;1118,賞与源泉徴収表!$B$37%,IF(E21&gt;524,賞与源泉徴収表!$B$33%,IF(E21&gt;293,賞与源泉徴収表!$B$29%,IF(E21&gt;222,賞与源泉徴収表!$B$23%,賞与源泉徴収表!$B$16%))))</f>
        <v>#REF!</v>
      </c>
    </row>
    <row r="22" spans="1:19">
      <c r="A22" s="135">
        <v>20</v>
      </c>
      <c r="B22" s="144" t="e">
        <f>[3]社員情報!B22</f>
        <v>#REF!</v>
      </c>
      <c r="C22" s="144" t="e">
        <f>[3]社員情報!C22</f>
        <v>#REF!</v>
      </c>
      <c r="D22" s="145" t="e">
        <f>[4]賞与計算!W$19</f>
        <v>#REF!</v>
      </c>
      <c r="E22" s="145" t="e">
        <f t="shared" si="0"/>
        <v>#REF!</v>
      </c>
      <c r="F22" s="144" t="e">
        <f>IF(E22&gt;3495,賞与源泉徴収表!$B$36%,IF(E22&lt;=68,0,VLOOKUP(E22,賞与源泉徴収表!$D$10:$F$37,3,1)%))</f>
        <v>#REF!</v>
      </c>
      <c r="G22" s="144" t="e">
        <f>IF(E22&gt;3527,賞与源泉徴収表!$B$36%,IF(E22&lt;=94,0,VLOOKUP(E22,賞与源泉徴収表!$G$10:$I$37,3,1)%))</f>
        <v>#REF!</v>
      </c>
      <c r="H22" s="144" t="e">
        <f>IF(E22&gt;3559,賞与源泉徴収表!$B$36%,IF(E22&lt;=133,0,VLOOKUP(E22,賞与源泉徴収表!$J$10:$L$37,3,1)%))</f>
        <v>#REF!</v>
      </c>
      <c r="I22" s="144" t="e">
        <f>IF(E22&gt;3590,賞与源泉徴収表!$B$36%,IF(E22&lt;=171,0,VLOOKUP(E22,賞与源泉徴収表!$M$10:$O$37,3,1)%))</f>
        <v>#REF!</v>
      </c>
      <c r="J22" s="144" t="e">
        <f>IF(E22&gt;3622,賞与源泉徴収表!$B$36%,IF(E22&lt;=210,0,VLOOKUP(E22,賞与源泉徴収表!$P$10:$R$37,3,1)%))</f>
        <v>#REF!</v>
      </c>
      <c r="K22" s="144" t="e">
        <f>IF(E22&gt;3654,賞与源泉徴収表!$B$36%,IF(E22&lt;=243,0,VLOOKUP(E22,賞与源泉徴収表!$S$10:$U$37,3,1)%))</f>
        <v>#REF!</v>
      </c>
      <c r="L22" s="144" t="e">
        <f>IF(E22&gt;3685,賞与源泉徴収表!$B$36%,IF(E22&lt;=275,0,VLOOKUP(E22,賞与源泉徴収表!$V$10:$X$37,3,1)%))</f>
        <v>#REF!</v>
      </c>
      <c r="M22" s="144" t="e">
        <f>IF(E22&gt;3717,賞与源泉徴収表!$B$36%,IF(E22&lt;=308,0,VLOOKUP(E22,賞与源泉徴収表!$Y$10:$AA$37,3,1)%))</f>
        <v>#REF!</v>
      </c>
      <c r="N22" s="144" t="e">
        <f>IF(E22&gt;1118,賞与源泉徴収表!$B$37%,IF(E22&gt;524,賞与源泉徴収表!$B$33%,IF(E22&gt;293,賞与源泉徴収表!$B$29%,IF(E22&gt;222,賞与源泉徴収表!$B$23%,賞与源泉徴収表!$B$16%))))</f>
        <v>#REF!</v>
      </c>
    </row>
    <row r="23" spans="1:19">
      <c r="A23" s="135">
        <v>21</v>
      </c>
      <c r="B23" s="144" t="e">
        <f>[3]社員情報!B23</f>
        <v>#REF!</v>
      </c>
      <c r="C23" s="144" t="e">
        <f>[3]社員情報!C23</f>
        <v>#REF!</v>
      </c>
      <c r="D23" s="145" t="e">
        <f>[4]賞与計算!X$19</f>
        <v>#REF!</v>
      </c>
      <c r="E23" s="145" t="e">
        <f t="shared" si="0"/>
        <v>#REF!</v>
      </c>
      <c r="F23" s="144" t="e">
        <f>IF(E23&gt;3495,賞与源泉徴収表!$B$36%,IF(E23&lt;=68,0,VLOOKUP(E23,賞与源泉徴収表!$D$10:$F$37,3,1)%))</f>
        <v>#REF!</v>
      </c>
      <c r="G23" s="144" t="e">
        <f>IF(E23&gt;3527,賞与源泉徴収表!$B$36%,IF(E23&lt;=94,0,VLOOKUP(E23,賞与源泉徴収表!$G$10:$I$37,3,1)%))</f>
        <v>#REF!</v>
      </c>
      <c r="H23" s="144" t="e">
        <f>IF(E23&gt;3559,賞与源泉徴収表!$B$36%,IF(E23&lt;=133,0,VLOOKUP(E23,賞与源泉徴収表!$J$10:$L$37,3,1)%))</f>
        <v>#REF!</v>
      </c>
      <c r="I23" s="144" t="e">
        <f>IF(E23&gt;3590,賞与源泉徴収表!$B$36%,IF(E23&lt;=171,0,VLOOKUP(E23,賞与源泉徴収表!$M$10:$O$37,3,1)%))</f>
        <v>#REF!</v>
      </c>
      <c r="J23" s="144" t="e">
        <f>IF(E23&gt;3622,賞与源泉徴収表!$B$36%,IF(E23&lt;=210,0,VLOOKUP(E23,賞与源泉徴収表!$P$10:$R$37,3,1)%))</f>
        <v>#REF!</v>
      </c>
      <c r="K23" s="144" t="e">
        <f>IF(E23&gt;3654,賞与源泉徴収表!$B$36%,IF(E23&lt;=243,0,VLOOKUP(E23,賞与源泉徴収表!$S$10:$U$37,3,1)%))</f>
        <v>#REF!</v>
      </c>
      <c r="L23" s="144" t="e">
        <f>IF(E23&gt;3685,賞与源泉徴収表!$B$36%,IF(E23&lt;=275,0,VLOOKUP(E23,賞与源泉徴収表!$V$10:$X$37,3,1)%))</f>
        <v>#REF!</v>
      </c>
      <c r="M23" s="144" t="e">
        <f>IF(E23&gt;3717,賞与源泉徴収表!$B$36%,IF(E23&lt;=308,0,VLOOKUP(E23,賞与源泉徴収表!$Y$10:$AA$37,3,1)%))</f>
        <v>#REF!</v>
      </c>
      <c r="N23" s="144" t="e">
        <f>IF(E23&gt;1118,賞与源泉徴収表!$B$37%,IF(E23&gt;524,賞与源泉徴収表!$B$33%,IF(E23&gt;293,賞与源泉徴収表!$B$29%,IF(E23&gt;222,賞与源泉徴収表!$B$23%,賞与源泉徴収表!$B$16%))))</f>
        <v>#REF!</v>
      </c>
    </row>
    <row r="24" spans="1:19">
      <c r="A24" s="135">
        <v>22</v>
      </c>
      <c r="B24" s="144" t="e">
        <f>[3]社員情報!B24</f>
        <v>#REF!</v>
      </c>
      <c r="C24" s="144" t="e">
        <f>[3]社員情報!C24</f>
        <v>#REF!</v>
      </c>
      <c r="D24" s="145" t="e">
        <f>[4]賞与計算!Y$19</f>
        <v>#REF!</v>
      </c>
      <c r="E24" s="145" t="e">
        <f t="shared" si="0"/>
        <v>#REF!</v>
      </c>
      <c r="F24" s="144" t="e">
        <f>IF(E24&gt;3495,賞与源泉徴収表!$B$36%,IF(E24&lt;=68,0,VLOOKUP(E24,賞与源泉徴収表!$D$10:$F$37,3,1)%))</f>
        <v>#REF!</v>
      </c>
      <c r="G24" s="144" t="e">
        <f>IF(E24&gt;3527,賞与源泉徴収表!$B$36%,IF(E24&lt;=94,0,VLOOKUP(E24,賞与源泉徴収表!$G$10:$I$37,3,1)%))</f>
        <v>#REF!</v>
      </c>
      <c r="H24" s="144" t="e">
        <f>IF(E24&gt;3559,賞与源泉徴収表!$B$36%,IF(E24&lt;=133,0,VLOOKUP(E24,賞与源泉徴収表!$J$10:$L$37,3,1)%))</f>
        <v>#REF!</v>
      </c>
      <c r="I24" s="144" t="e">
        <f>IF(E24&gt;3590,賞与源泉徴収表!$B$36%,IF(E24&lt;=171,0,VLOOKUP(E24,賞与源泉徴収表!$M$10:$O$37,3,1)%))</f>
        <v>#REF!</v>
      </c>
      <c r="J24" s="144" t="e">
        <f>IF(E24&gt;3622,賞与源泉徴収表!$B$36%,IF(E24&lt;=210,0,VLOOKUP(E24,賞与源泉徴収表!$P$10:$R$37,3,1)%))</f>
        <v>#REF!</v>
      </c>
      <c r="K24" s="144" t="e">
        <f>IF(E24&gt;3654,賞与源泉徴収表!$B$36%,IF(E24&lt;=243,0,VLOOKUP(E24,賞与源泉徴収表!$S$10:$U$37,3,1)%))</f>
        <v>#REF!</v>
      </c>
      <c r="L24" s="144" t="e">
        <f>IF(E24&gt;3685,賞与源泉徴収表!$B$36%,IF(E24&lt;=275,0,VLOOKUP(E24,賞与源泉徴収表!$V$10:$X$37,3,1)%))</f>
        <v>#REF!</v>
      </c>
      <c r="M24" s="144" t="e">
        <f>IF(E24&gt;3717,賞与源泉徴収表!$B$36%,IF(E24&lt;=308,0,VLOOKUP(E24,賞与源泉徴収表!$Y$10:$AA$37,3,1)%))</f>
        <v>#REF!</v>
      </c>
      <c r="N24" s="144" t="e">
        <f>IF(E24&gt;1118,賞与源泉徴収表!$B$37%,IF(E24&gt;524,賞与源泉徴収表!$B$33%,IF(E24&gt;293,賞与源泉徴収表!$B$29%,IF(E24&gt;222,賞与源泉徴収表!$B$23%,賞与源泉徴収表!$B$16%))))</f>
        <v>#REF!</v>
      </c>
      <c r="O24" s="146"/>
      <c r="P24" s="146"/>
      <c r="Q24" s="146"/>
      <c r="R24" s="146"/>
      <c r="S24" s="146"/>
    </row>
    <row r="25" spans="1:19">
      <c r="A25" s="135">
        <v>23</v>
      </c>
      <c r="B25" s="144" t="e">
        <f>[3]社員情報!B25</f>
        <v>#REF!</v>
      </c>
      <c r="C25" s="144" t="e">
        <f>[3]社員情報!C25</f>
        <v>#REF!</v>
      </c>
      <c r="D25" s="145" t="e">
        <f>[4]賞与計算!Z$19</f>
        <v>#REF!</v>
      </c>
      <c r="E25" s="145" t="e">
        <f t="shared" si="0"/>
        <v>#REF!</v>
      </c>
      <c r="F25" s="144" t="e">
        <f>IF(E25&gt;3495,賞与源泉徴収表!$B$36%,IF(E25&lt;=68,0,VLOOKUP(E25,賞与源泉徴収表!$D$10:$F$37,3,1)%))</f>
        <v>#REF!</v>
      </c>
      <c r="G25" s="144" t="e">
        <f>IF(E25&gt;3527,賞与源泉徴収表!$B$36%,IF(E25&lt;=94,0,VLOOKUP(E25,賞与源泉徴収表!$G$10:$I$37,3,1)%))</f>
        <v>#REF!</v>
      </c>
      <c r="H25" s="144" t="e">
        <f>IF(E25&gt;3559,賞与源泉徴収表!$B$36%,IF(E25&lt;=133,0,VLOOKUP(E25,賞与源泉徴収表!$J$10:$L$37,3,1)%))</f>
        <v>#REF!</v>
      </c>
      <c r="I25" s="144" t="e">
        <f>IF(E25&gt;3590,賞与源泉徴収表!$B$36%,IF(E25&lt;=171,0,VLOOKUP(E25,賞与源泉徴収表!$M$10:$O$37,3,1)%))</f>
        <v>#REF!</v>
      </c>
      <c r="J25" s="144" t="e">
        <f>IF(E25&gt;3622,賞与源泉徴収表!$B$36%,IF(E25&lt;=210,0,VLOOKUP(E25,賞与源泉徴収表!$P$10:$R$37,3,1)%))</f>
        <v>#REF!</v>
      </c>
      <c r="K25" s="144" t="e">
        <f>IF(E25&gt;3654,賞与源泉徴収表!$B$36%,IF(E25&lt;=243,0,VLOOKUP(E25,賞与源泉徴収表!$S$10:$U$37,3,1)%))</f>
        <v>#REF!</v>
      </c>
      <c r="L25" s="144" t="e">
        <f>IF(E25&gt;3685,賞与源泉徴収表!$B$36%,IF(E25&lt;=275,0,VLOOKUP(E25,賞与源泉徴収表!$V$10:$X$37,3,1)%))</f>
        <v>#REF!</v>
      </c>
      <c r="M25" s="144" t="e">
        <f>IF(E25&gt;3717,賞与源泉徴収表!$B$36%,IF(E25&lt;=308,0,VLOOKUP(E25,賞与源泉徴収表!$Y$10:$AA$37,3,1)%))</f>
        <v>#REF!</v>
      </c>
      <c r="N25" s="144" t="e">
        <f>IF(E25&gt;1118,賞与源泉徴収表!$B$37%,IF(E25&gt;524,賞与源泉徴収表!$B$33%,IF(E25&gt;293,賞与源泉徴収表!$B$29%,IF(E25&gt;222,賞与源泉徴収表!$B$23%,賞与源泉徴収表!$B$16%))))</f>
        <v>#REF!</v>
      </c>
    </row>
    <row r="26" spans="1:19">
      <c r="A26" s="135">
        <v>24</v>
      </c>
      <c r="B26" s="144" t="e">
        <f>[3]社員情報!B26</f>
        <v>#REF!</v>
      </c>
      <c r="C26" s="144" t="e">
        <f>[3]社員情報!C26</f>
        <v>#REF!</v>
      </c>
      <c r="D26" s="145" t="e">
        <f>[4]賞与計算!AA$19</f>
        <v>#REF!</v>
      </c>
      <c r="E26" s="145" t="e">
        <f t="shared" si="0"/>
        <v>#REF!</v>
      </c>
      <c r="F26" s="144" t="e">
        <f>IF(E26&gt;3495,賞与源泉徴収表!$B$36%,IF(E26&lt;=68,0,VLOOKUP(E26,賞与源泉徴収表!$D$10:$F$37,3,1)%))</f>
        <v>#REF!</v>
      </c>
      <c r="G26" s="144" t="e">
        <f>IF(E26&gt;3527,賞与源泉徴収表!$B$36%,IF(E26&lt;=94,0,VLOOKUP(E26,賞与源泉徴収表!$G$10:$I$37,3,1)%))</f>
        <v>#REF!</v>
      </c>
      <c r="H26" s="144" t="e">
        <f>IF(E26&gt;3559,賞与源泉徴収表!$B$36%,IF(E26&lt;=133,0,VLOOKUP(E26,賞与源泉徴収表!$J$10:$L$37,3,1)%))</f>
        <v>#REF!</v>
      </c>
      <c r="I26" s="144" t="e">
        <f>IF(E26&gt;3590,賞与源泉徴収表!$B$36%,IF(E26&lt;=171,0,VLOOKUP(E26,賞与源泉徴収表!$M$10:$O$37,3,1)%))</f>
        <v>#REF!</v>
      </c>
      <c r="J26" s="144" t="e">
        <f>IF(E26&gt;3622,賞与源泉徴収表!$B$36%,IF(E26&lt;=210,0,VLOOKUP(E26,賞与源泉徴収表!$P$10:$R$37,3,1)%))</f>
        <v>#REF!</v>
      </c>
      <c r="K26" s="144" t="e">
        <f>IF(E26&gt;3654,賞与源泉徴収表!$B$36%,IF(E26&lt;=243,0,VLOOKUP(E26,賞与源泉徴収表!$S$10:$U$37,3,1)%))</f>
        <v>#REF!</v>
      </c>
      <c r="L26" s="144" t="e">
        <f>IF(E26&gt;3685,賞与源泉徴収表!$B$36%,IF(E26&lt;=275,0,VLOOKUP(E26,賞与源泉徴収表!$V$10:$X$37,3,1)%))</f>
        <v>#REF!</v>
      </c>
      <c r="M26" s="144" t="e">
        <f>IF(E26&gt;3717,賞与源泉徴収表!$B$36%,IF(E26&lt;=308,0,VLOOKUP(E26,賞与源泉徴収表!$Y$10:$AA$37,3,1)%))</f>
        <v>#REF!</v>
      </c>
      <c r="N26" s="144" t="e">
        <f>IF(E26&gt;1118,賞与源泉徴収表!$B$37%,IF(E26&gt;524,賞与源泉徴収表!$B$33%,IF(E26&gt;293,賞与源泉徴収表!$B$29%,IF(E26&gt;222,賞与源泉徴収表!$B$23%,賞与源泉徴収表!$B$16%))))</f>
        <v>#REF!</v>
      </c>
    </row>
    <row r="27" spans="1:19">
      <c r="A27" s="135">
        <v>25</v>
      </c>
      <c r="B27" s="144" t="e">
        <f>[3]社員情報!B27</f>
        <v>#REF!</v>
      </c>
      <c r="C27" s="144" t="e">
        <f>[3]社員情報!C27</f>
        <v>#REF!</v>
      </c>
      <c r="D27" s="145" t="e">
        <f>[4]賞与計算!AB$19</f>
        <v>#REF!</v>
      </c>
      <c r="E27" s="145" t="e">
        <f t="shared" si="0"/>
        <v>#REF!</v>
      </c>
      <c r="F27" s="144" t="e">
        <f>IF(E27&gt;3495,賞与源泉徴収表!$B$36%,IF(E27&lt;=68,0,VLOOKUP(E27,賞与源泉徴収表!$D$10:$F$37,3,1)%))</f>
        <v>#REF!</v>
      </c>
      <c r="G27" s="144" t="e">
        <f>IF(E27&gt;3527,賞与源泉徴収表!$B$36%,IF(E27&lt;=94,0,VLOOKUP(E27,賞与源泉徴収表!$G$10:$I$37,3,1)%))</f>
        <v>#REF!</v>
      </c>
      <c r="H27" s="144" t="e">
        <f>IF(E27&gt;3559,賞与源泉徴収表!$B$36%,IF(E27&lt;=133,0,VLOOKUP(E27,賞与源泉徴収表!$J$10:$L$37,3,1)%))</f>
        <v>#REF!</v>
      </c>
      <c r="I27" s="144" t="e">
        <f>IF(E27&gt;3590,賞与源泉徴収表!$B$36%,IF(E27&lt;=171,0,VLOOKUP(E27,賞与源泉徴収表!$M$10:$O$37,3,1)%))</f>
        <v>#REF!</v>
      </c>
      <c r="J27" s="144" t="e">
        <f>IF(E27&gt;3622,賞与源泉徴収表!$B$36%,IF(E27&lt;=210,0,VLOOKUP(E27,賞与源泉徴収表!$P$10:$R$37,3,1)%))</f>
        <v>#REF!</v>
      </c>
      <c r="K27" s="144" t="e">
        <f>IF(E27&gt;3654,賞与源泉徴収表!$B$36%,IF(E27&lt;=243,0,VLOOKUP(E27,賞与源泉徴収表!$S$10:$U$37,3,1)%))</f>
        <v>#REF!</v>
      </c>
      <c r="L27" s="144" t="e">
        <f>IF(E27&gt;3685,賞与源泉徴収表!$B$36%,IF(E27&lt;=275,0,VLOOKUP(E27,賞与源泉徴収表!$V$10:$X$37,3,1)%))</f>
        <v>#REF!</v>
      </c>
      <c r="M27" s="144" t="e">
        <f>IF(E27&gt;3717,賞与源泉徴収表!$B$36%,IF(E27&lt;=308,0,VLOOKUP(E27,賞与源泉徴収表!$Y$10:$AA$37,3,1)%))</f>
        <v>#REF!</v>
      </c>
      <c r="N27" s="144" t="e">
        <f>IF(E27&gt;1118,賞与源泉徴収表!$B$37%,IF(E27&gt;524,賞与源泉徴収表!$B$33%,IF(E27&gt;293,賞与源泉徴収表!$B$29%,IF(E27&gt;222,賞与源泉徴収表!$B$23%,賞与源泉徴収表!$B$16%))))</f>
        <v>#REF!</v>
      </c>
    </row>
    <row r="28" spans="1:19">
      <c r="A28" s="135">
        <v>26</v>
      </c>
      <c r="B28" s="144" t="e">
        <f>[3]社員情報!B28</f>
        <v>#REF!</v>
      </c>
      <c r="C28" s="144" t="e">
        <f>[3]社員情報!C28</f>
        <v>#REF!</v>
      </c>
      <c r="D28" s="145" t="e">
        <f>[4]賞与計算!AC$19</f>
        <v>#REF!</v>
      </c>
      <c r="E28" s="145" t="e">
        <f t="shared" si="0"/>
        <v>#REF!</v>
      </c>
      <c r="F28" s="144" t="e">
        <f>IF(E28&gt;3495,賞与源泉徴収表!$B$36%,IF(E28&lt;=68,0,VLOOKUP(E28,賞与源泉徴収表!$D$10:$F$37,3,1)%))</f>
        <v>#REF!</v>
      </c>
      <c r="G28" s="144" t="e">
        <f>IF(E28&gt;3527,賞与源泉徴収表!$B$36%,IF(E28&lt;=94,0,VLOOKUP(E28,賞与源泉徴収表!$G$10:$I$37,3,1)%))</f>
        <v>#REF!</v>
      </c>
      <c r="H28" s="144" t="e">
        <f>IF(E28&gt;3559,賞与源泉徴収表!$B$36%,IF(E28&lt;=133,0,VLOOKUP(E28,賞与源泉徴収表!$J$10:$L$37,3,1)%))</f>
        <v>#REF!</v>
      </c>
      <c r="I28" s="144" t="e">
        <f>IF(E28&gt;3590,賞与源泉徴収表!$B$36%,IF(E28&lt;=171,0,VLOOKUP(E28,賞与源泉徴収表!$M$10:$O$37,3,1)%))</f>
        <v>#REF!</v>
      </c>
      <c r="J28" s="144" t="e">
        <f>IF(E28&gt;3622,賞与源泉徴収表!$B$36%,IF(E28&lt;=210,0,VLOOKUP(E28,賞与源泉徴収表!$P$10:$R$37,3,1)%))</f>
        <v>#REF!</v>
      </c>
      <c r="K28" s="144" t="e">
        <f>IF(E28&gt;3654,賞与源泉徴収表!$B$36%,IF(E28&lt;=243,0,VLOOKUP(E28,賞与源泉徴収表!$S$10:$U$37,3,1)%))</f>
        <v>#REF!</v>
      </c>
      <c r="L28" s="144" t="e">
        <f>IF(E28&gt;3685,賞与源泉徴収表!$B$36%,IF(E28&lt;=275,0,VLOOKUP(E28,賞与源泉徴収表!$V$10:$X$37,3,1)%))</f>
        <v>#REF!</v>
      </c>
      <c r="M28" s="144" t="e">
        <f>IF(E28&gt;3717,賞与源泉徴収表!$B$36%,IF(E28&lt;=308,0,VLOOKUP(E28,賞与源泉徴収表!$Y$10:$AA$37,3,1)%))</f>
        <v>#REF!</v>
      </c>
      <c r="N28" s="144" t="e">
        <f>IF(E28&gt;1118,賞与源泉徴収表!$B$37%,IF(E28&gt;524,賞与源泉徴収表!$B$33%,IF(E28&gt;293,賞与源泉徴収表!$B$29%,IF(E28&gt;222,賞与源泉徴収表!$B$23%,賞与源泉徴収表!$B$16%))))</f>
        <v>#REF!</v>
      </c>
    </row>
    <row r="29" spans="1:19">
      <c r="A29" s="135">
        <v>27</v>
      </c>
      <c r="B29" s="144" t="e">
        <f>[3]社員情報!B29</f>
        <v>#REF!</v>
      </c>
      <c r="C29" s="144" t="e">
        <f>[3]社員情報!C29</f>
        <v>#REF!</v>
      </c>
      <c r="D29" s="145" t="e">
        <f>[4]賞与計算!AD$19</f>
        <v>#REF!</v>
      </c>
      <c r="E29" s="145" t="e">
        <f t="shared" si="0"/>
        <v>#REF!</v>
      </c>
      <c r="F29" s="144" t="e">
        <f>IF(E29&gt;3495,賞与源泉徴収表!$B$36%,IF(E29&lt;=68,0,VLOOKUP(E29,賞与源泉徴収表!$D$10:$F$37,3,1)%))</f>
        <v>#REF!</v>
      </c>
      <c r="G29" s="144" t="e">
        <f>IF(E29&gt;3527,賞与源泉徴収表!$B$36%,IF(E29&lt;=94,0,VLOOKUP(E29,賞与源泉徴収表!$G$10:$I$37,3,1)%))</f>
        <v>#REF!</v>
      </c>
      <c r="H29" s="144" t="e">
        <f>IF(E29&gt;3559,賞与源泉徴収表!$B$36%,IF(E29&lt;=133,0,VLOOKUP(E29,賞与源泉徴収表!$J$10:$L$37,3,1)%))</f>
        <v>#REF!</v>
      </c>
      <c r="I29" s="144" t="e">
        <f>IF(E29&gt;3590,賞与源泉徴収表!$B$36%,IF(E29&lt;=171,0,VLOOKUP(E29,賞与源泉徴収表!$M$10:$O$37,3,1)%))</f>
        <v>#REF!</v>
      </c>
      <c r="J29" s="144" t="e">
        <f>IF(E29&gt;3622,賞与源泉徴収表!$B$36%,IF(E29&lt;=210,0,VLOOKUP(E29,賞与源泉徴収表!$P$10:$R$37,3,1)%))</f>
        <v>#REF!</v>
      </c>
      <c r="K29" s="144" t="e">
        <f>IF(E29&gt;3654,賞与源泉徴収表!$B$36%,IF(E29&lt;=243,0,VLOOKUP(E29,賞与源泉徴収表!$S$10:$U$37,3,1)%))</f>
        <v>#REF!</v>
      </c>
      <c r="L29" s="144" t="e">
        <f>IF(E29&gt;3685,賞与源泉徴収表!$B$36%,IF(E29&lt;=275,0,VLOOKUP(E29,賞与源泉徴収表!$V$10:$X$37,3,1)%))</f>
        <v>#REF!</v>
      </c>
      <c r="M29" s="144" t="e">
        <f>IF(E29&gt;3717,賞与源泉徴収表!$B$36%,IF(E29&lt;=308,0,VLOOKUP(E29,賞与源泉徴収表!$Y$10:$AA$37,3,1)%))</f>
        <v>#REF!</v>
      </c>
      <c r="N29" s="144" t="e">
        <f>IF(E29&gt;1118,賞与源泉徴収表!$B$37%,IF(E29&gt;524,賞与源泉徴収表!$B$33%,IF(E29&gt;293,賞与源泉徴収表!$B$29%,IF(E29&gt;222,賞与源泉徴収表!$B$23%,賞与源泉徴収表!$B$16%))))</f>
        <v>#REF!</v>
      </c>
    </row>
    <row r="30" spans="1:19">
      <c r="A30" s="135">
        <v>28</v>
      </c>
      <c r="B30" s="144" t="e">
        <f>[3]社員情報!B30</f>
        <v>#REF!</v>
      </c>
      <c r="C30" s="144" t="e">
        <f>[3]社員情報!C30</f>
        <v>#REF!</v>
      </c>
      <c r="D30" s="145" t="e">
        <f>[4]賞与計算!AE$19</f>
        <v>#REF!</v>
      </c>
      <c r="E30" s="145" t="e">
        <f t="shared" si="0"/>
        <v>#REF!</v>
      </c>
      <c r="F30" s="144" t="e">
        <f>IF(E30&gt;3495,賞与源泉徴収表!$B$36%,IF(E30&lt;=68,0,VLOOKUP(E30,賞与源泉徴収表!$D$10:$F$37,3,1)%))</f>
        <v>#REF!</v>
      </c>
      <c r="G30" s="144" t="e">
        <f>IF(E30&gt;3527,賞与源泉徴収表!$B$36%,IF(E30&lt;=94,0,VLOOKUP(E30,賞与源泉徴収表!$G$10:$I$37,3,1)%))</f>
        <v>#REF!</v>
      </c>
      <c r="H30" s="144" t="e">
        <f>IF(E30&gt;3559,賞与源泉徴収表!$B$36%,IF(E30&lt;=133,0,VLOOKUP(E30,賞与源泉徴収表!$J$10:$L$37,3,1)%))</f>
        <v>#REF!</v>
      </c>
      <c r="I30" s="144" t="e">
        <f>IF(E30&gt;3590,賞与源泉徴収表!$B$36%,IF(E30&lt;=171,0,VLOOKUP(E30,賞与源泉徴収表!$M$10:$O$37,3,1)%))</f>
        <v>#REF!</v>
      </c>
      <c r="J30" s="144" t="e">
        <f>IF(E30&gt;3622,賞与源泉徴収表!$B$36%,IF(E30&lt;=210,0,VLOOKUP(E30,賞与源泉徴収表!$P$10:$R$37,3,1)%))</f>
        <v>#REF!</v>
      </c>
      <c r="K30" s="144" t="e">
        <f>IF(E30&gt;3654,賞与源泉徴収表!$B$36%,IF(E30&lt;=243,0,VLOOKUP(E30,賞与源泉徴収表!$S$10:$U$37,3,1)%))</f>
        <v>#REF!</v>
      </c>
      <c r="L30" s="144" t="e">
        <f>IF(E30&gt;3685,賞与源泉徴収表!$B$36%,IF(E30&lt;=275,0,VLOOKUP(E30,賞与源泉徴収表!$V$10:$X$37,3,1)%))</f>
        <v>#REF!</v>
      </c>
      <c r="M30" s="144" t="e">
        <f>IF(E30&gt;3717,賞与源泉徴収表!$B$36%,IF(E30&lt;=308,0,VLOOKUP(E30,賞与源泉徴収表!$Y$10:$AA$37,3,1)%))</f>
        <v>#REF!</v>
      </c>
      <c r="N30" s="144" t="e">
        <f>IF(E30&gt;1118,賞与源泉徴収表!$B$37%,IF(E30&gt;524,賞与源泉徴収表!$B$33%,IF(E30&gt;293,賞与源泉徴収表!$B$29%,IF(E30&gt;222,賞与源泉徴収表!$B$23%,賞与源泉徴収表!$B$16%))))</f>
        <v>#REF!</v>
      </c>
    </row>
    <row r="31" spans="1:19">
      <c r="A31" s="135">
        <v>29</v>
      </c>
      <c r="B31" s="144" t="e">
        <f>[3]社員情報!B31</f>
        <v>#REF!</v>
      </c>
      <c r="C31" s="144" t="e">
        <f>[3]社員情報!C31</f>
        <v>#REF!</v>
      </c>
      <c r="D31" s="145" t="e">
        <f>[4]賞与計算!AF$19</f>
        <v>#REF!</v>
      </c>
      <c r="E31" s="145" t="e">
        <f t="shared" si="0"/>
        <v>#REF!</v>
      </c>
      <c r="F31" s="144" t="e">
        <f>IF(E31&gt;3495,賞与源泉徴収表!$B$36%,IF(E31&lt;=68,0,VLOOKUP(E31,賞与源泉徴収表!$D$10:$F$37,3,1)%))</f>
        <v>#REF!</v>
      </c>
      <c r="G31" s="144" t="e">
        <f>IF(E31&gt;3527,賞与源泉徴収表!$B$36%,IF(E31&lt;=94,0,VLOOKUP(E31,賞与源泉徴収表!$G$10:$I$37,3,1)%))</f>
        <v>#REF!</v>
      </c>
      <c r="H31" s="144" t="e">
        <f>IF(E31&gt;3559,賞与源泉徴収表!$B$36%,IF(E31&lt;=133,0,VLOOKUP(E31,賞与源泉徴収表!$J$10:$L$37,3,1)%))</f>
        <v>#REF!</v>
      </c>
      <c r="I31" s="144" t="e">
        <f>IF(E31&gt;3590,賞与源泉徴収表!$B$36%,IF(E31&lt;=171,0,VLOOKUP(E31,賞与源泉徴収表!$M$10:$O$37,3,1)%))</f>
        <v>#REF!</v>
      </c>
      <c r="J31" s="144" t="e">
        <f>IF(E31&gt;3622,賞与源泉徴収表!$B$36%,IF(E31&lt;=210,0,VLOOKUP(E31,賞与源泉徴収表!$P$10:$R$37,3,1)%))</f>
        <v>#REF!</v>
      </c>
      <c r="K31" s="144" t="e">
        <f>IF(E31&gt;3654,賞与源泉徴収表!$B$36%,IF(E31&lt;=243,0,VLOOKUP(E31,賞与源泉徴収表!$S$10:$U$37,3,1)%))</f>
        <v>#REF!</v>
      </c>
      <c r="L31" s="144" t="e">
        <f>IF(E31&gt;3685,賞与源泉徴収表!$B$36%,IF(E31&lt;=275,0,VLOOKUP(E31,賞与源泉徴収表!$V$10:$X$37,3,1)%))</f>
        <v>#REF!</v>
      </c>
      <c r="M31" s="144" t="e">
        <f>IF(E31&gt;3717,賞与源泉徴収表!$B$36%,IF(E31&lt;=308,0,VLOOKUP(E31,賞与源泉徴収表!$Y$10:$AA$37,3,1)%))</f>
        <v>#REF!</v>
      </c>
      <c r="N31" s="144" t="e">
        <f>IF(E31&gt;1118,賞与源泉徴収表!$B$37%,IF(E31&gt;524,賞与源泉徴収表!$B$33%,IF(E31&gt;293,賞与源泉徴収表!$B$29%,IF(E31&gt;222,賞与源泉徴収表!$B$23%,賞与源泉徴収表!$B$16%))))</f>
        <v>#REF!</v>
      </c>
    </row>
    <row r="32" spans="1:19">
      <c r="A32" s="135">
        <v>30</v>
      </c>
      <c r="B32" s="144" t="e">
        <f>[3]社員情報!B32</f>
        <v>#REF!</v>
      </c>
      <c r="C32" s="144" t="e">
        <f>[3]社員情報!C32</f>
        <v>#REF!</v>
      </c>
      <c r="D32" s="145" t="e">
        <f>[4]賞与計算!AG$19</f>
        <v>#REF!</v>
      </c>
      <c r="E32" s="145" t="e">
        <f t="shared" si="0"/>
        <v>#REF!</v>
      </c>
      <c r="F32" s="144" t="e">
        <f>IF(E32&gt;3495,賞与源泉徴収表!$B$36%,IF(E32&lt;=68,0,VLOOKUP(E32,賞与源泉徴収表!$D$10:$F$37,3,1)%))</f>
        <v>#REF!</v>
      </c>
      <c r="G32" s="144" t="e">
        <f>IF(E32&gt;3527,賞与源泉徴収表!$B$36%,IF(E32&lt;=94,0,VLOOKUP(E32,賞与源泉徴収表!$G$10:$I$37,3,1)%))</f>
        <v>#REF!</v>
      </c>
      <c r="H32" s="144" t="e">
        <f>IF(E32&gt;3559,賞与源泉徴収表!$B$36%,IF(E32&lt;=133,0,VLOOKUP(E32,賞与源泉徴収表!$J$10:$L$37,3,1)%))</f>
        <v>#REF!</v>
      </c>
      <c r="I32" s="144" t="e">
        <f>IF(E32&gt;3590,賞与源泉徴収表!$B$36%,IF(E32&lt;=171,0,VLOOKUP(E32,賞与源泉徴収表!$M$10:$O$37,3,1)%))</f>
        <v>#REF!</v>
      </c>
      <c r="J32" s="144" t="e">
        <f>IF(E32&gt;3622,賞与源泉徴収表!$B$36%,IF(E32&lt;=210,0,VLOOKUP(E32,賞与源泉徴収表!$P$10:$R$37,3,1)%))</f>
        <v>#REF!</v>
      </c>
      <c r="K32" s="144" t="e">
        <f>IF(E32&gt;3654,賞与源泉徴収表!$B$36%,IF(E32&lt;=243,0,VLOOKUP(E32,賞与源泉徴収表!$S$10:$U$37,3,1)%))</f>
        <v>#REF!</v>
      </c>
      <c r="L32" s="144" t="e">
        <f>IF(E32&gt;3685,賞与源泉徴収表!$B$36%,IF(E32&lt;=275,0,VLOOKUP(E32,賞与源泉徴収表!$V$10:$X$37,3,1)%))</f>
        <v>#REF!</v>
      </c>
      <c r="M32" s="144" t="e">
        <f>IF(E32&gt;3717,賞与源泉徴収表!$B$36%,IF(E32&lt;=308,0,VLOOKUP(E32,賞与源泉徴収表!$Y$10:$AA$37,3,1)%))</f>
        <v>#REF!</v>
      </c>
      <c r="N32" s="144" t="e">
        <f>IF(E32&gt;1118,賞与源泉徴収表!$B$37%,IF(E32&gt;524,賞与源泉徴収表!$B$33%,IF(E32&gt;293,賞与源泉徴収表!$B$29%,IF(E32&gt;222,賞与源泉徴収表!$B$23%,賞与源泉徴収表!$B$16%))))</f>
        <v>#REF!</v>
      </c>
    </row>
    <row r="33" spans="1:14">
      <c r="A33" s="135">
        <v>31</v>
      </c>
      <c r="B33" s="144" t="e">
        <f>[3]社員情報!B33</f>
        <v>#REF!</v>
      </c>
      <c r="C33" s="144" t="e">
        <f>[3]社員情報!C33</f>
        <v>#REF!</v>
      </c>
      <c r="D33" s="145" t="e">
        <f>[4]賞与計算!AH$19</f>
        <v>#REF!</v>
      </c>
      <c r="E33" s="145" t="e">
        <f t="shared" si="0"/>
        <v>#REF!</v>
      </c>
      <c r="F33" s="144" t="e">
        <f>IF(E33&gt;3495,賞与源泉徴収表!$B$36%,IF(E33&lt;=68,0,VLOOKUP(E33,賞与源泉徴収表!$D$10:$F$37,3,1)%))</f>
        <v>#REF!</v>
      </c>
      <c r="G33" s="144" t="e">
        <f>IF(E33&gt;3527,賞与源泉徴収表!$B$36%,IF(E33&lt;=94,0,VLOOKUP(E33,賞与源泉徴収表!$G$10:$I$37,3,1)%))</f>
        <v>#REF!</v>
      </c>
      <c r="H33" s="144" t="e">
        <f>IF(E33&gt;3559,賞与源泉徴収表!$B$36%,IF(E33&lt;=133,0,VLOOKUP(E33,賞与源泉徴収表!$J$10:$L$37,3,1)%))</f>
        <v>#REF!</v>
      </c>
      <c r="I33" s="144" t="e">
        <f>IF(E33&gt;3590,賞与源泉徴収表!$B$36%,IF(E33&lt;=171,0,VLOOKUP(E33,賞与源泉徴収表!$M$10:$O$37,3,1)%))</f>
        <v>#REF!</v>
      </c>
      <c r="J33" s="144" t="e">
        <f>IF(E33&gt;3622,賞与源泉徴収表!$B$36%,IF(E33&lt;=210,0,VLOOKUP(E33,賞与源泉徴収表!$P$10:$R$37,3,1)%))</f>
        <v>#REF!</v>
      </c>
      <c r="K33" s="144" t="e">
        <f>IF(E33&gt;3654,賞与源泉徴収表!$B$36%,IF(E33&lt;=243,0,VLOOKUP(E33,賞与源泉徴収表!$S$10:$U$37,3,1)%))</f>
        <v>#REF!</v>
      </c>
      <c r="L33" s="144" t="e">
        <f>IF(E33&gt;3685,賞与源泉徴収表!$B$36%,IF(E33&lt;=275,0,VLOOKUP(E33,賞与源泉徴収表!$V$10:$X$37,3,1)%))</f>
        <v>#REF!</v>
      </c>
      <c r="M33" s="144" t="e">
        <f>IF(E33&gt;3717,賞与源泉徴収表!$B$36%,IF(E33&lt;=308,0,VLOOKUP(E33,賞与源泉徴収表!$Y$10:$AA$37,3,1)%))</f>
        <v>#REF!</v>
      </c>
      <c r="N33" s="144" t="e">
        <f>IF(E33&gt;1118,賞与源泉徴収表!$B$37%,IF(E33&gt;524,賞与源泉徴収表!$B$33%,IF(E33&gt;293,賞与源泉徴収表!$B$29%,IF(E33&gt;222,賞与源泉徴収表!$B$23%,賞与源泉徴収表!$B$16%))))</f>
        <v>#REF!</v>
      </c>
    </row>
    <row r="34" spans="1:14">
      <c r="A34" s="135">
        <v>32</v>
      </c>
      <c r="B34" s="144" t="e">
        <f>[3]社員情報!B34</f>
        <v>#REF!</v>
      </c>
      <c r="C34" s="144" t="e">
        <f>[3]社員情報!C34</f>
        <v>#REF!</v>
      </c>
      <c r="D34" s="145" t="e">
        <f>[4]賞与計算!AI$19</f>
        <v>#REF!</v>
      </c>
      <c r="E34" s="145" t="e">
        <f t="shared" si="0"/>
        <v>#REF!</v>
      </c>
      <c r="F34" s="144" t="e">
        <f>IF(E34&gt;3495,賞与源泉徴収表!$B$36%,IF(E34&lt;=68,0,VLOOKUP(E34,賞与源泉徴収表!$D$10:$F$37,3,1)%))</f>
        <v>#REF!</v>
      </c>
      <c r="G34" s="144" t="e">
        <f>IF(E34&gt;3527,賞与源泉徴収表!$B$36%,IF(E34&lt;=94,0,VLOOKUP(E34,賞与源泉徴収表!$G$10:$I$37,3,1)%))</f>
        <v>#REF!</v>
      </c>
      <c r="H34" s="144" t="e">
        <f>IF(E34&gt;3559,賞与源泉徴収表!$B$36%,IF(E34&lt;=133,0,VLOOKUP(E34,賞与源泉徴収表!$J$10:$L$37,3,1)%))</f>
        <v>#REF!</v>
      </c>
      <c r="I34" s="144" t="e">
        <f>IF(E34&gt;3590,賞与源泉徴収表!$B$36%,IF(E34&lt;=171,0,VLOOKUP(E34,賞与源泉徴収表!$M$10:$O$37,3,1)%))</f>
        <v>#REF!</v>
      </c>
      <c r="J34" s="144" t="e">
        <f>IF(E34&gt;3622,賞与源泉徴収表!$B$36%,IF(E34&lt;=210,0,VLOOKUP(E34,賞与源泉徴収表!$P$10:$R$37,3,1)%))</f>
        <v>#REF!</v>
      </c>
      <c r="K34" s="144" t="e">
        <f>IF(E34&gt;3654,賞与源泉徴収表!$B$36%,IF(E34&lt;=243,0,VLOOKUP(E34,賞与源泉徴収表!$S$10:$U$37,3,1)%))</f>
        <v>#REF!</v>
      </c>
      <c r="L34" s="144" t="e">
        <f>IF(E34&gt;3685,賞与源泉徴収表!$B$36%,IF(E34&lt;=275,0,VLOOKUP(E34,賞与源泉徴収表!$V$10:$X$37,3,1)%))</f>
        <v>#REF!</v>
      </c>
      <c r="M34" s="144" t="e">
        <f>IF(E34&gt;3717,賞与源泉徴収表!$B$36%,IF(E34&lt;=308,0,VLOOKUP(E34,賞与源泉徴収表!$Y$10:$AA$37,3,1)%))</f>
        <v>#REF!</v>
      </c>
      <c r="N34" s="144" t="e">
        <f>IF(E34&gt;1118,賞与源泉徴収表!$B$37%,IF(E34&gt;524,賞与源泉徴収表!$B$33%,IF(E34&gt;293,賞与源泉徴収表!$B$29%,IF(E34&gt;222,賞与源泉徴収表!$B$23%,賞与源泉徴収表!$B$16%))))</f>
        <v>#REF!</v>
      </c>
    </row>
    <row r="35" spans="1:14">
      <c r="A35" s="135">
        <v>33</v>
      </c>
      <c r="B35" s="144" t="e">
        <f>[3]社員情報!B35</f>
        <v>#REF!</v>
      </c>
      <c r="C35" s="144" t="e">
        <f>[3]社員情報!C35</f>
        <v>#REF!</v>
      </c>
      <c r="D35" s="145" t="e">
        <f>[4]賞与計算!AJ$19</f>
        <v>#REF!</v>
      </c>
      <c r="E35" s="145" t="e">
        <f t="shared" ref="E35:E52" si="1">ROUNDDOWN(D35/1000,0)</f>
        <v>#REF!</v>
      </c>
      <c r="F35" s="144" t="e">
        <f>IF(E35&gt;3495,賞与源泉徴収表!$B$36%,IF(E35&lt;=68,0,VLOOKUP(E35,賞与源泉徴収表!$D$10:$F$37,3,1)%))</f>
        <v>#REF!</v>
      </c>
      <c r="G35" s="144" t="e">
        <f>IF(E35&gt;3527,賞与源泉徴収表!$B$36%,IF(E35&lt;=94,0,VLOOKUP(E35,賞与源泉徴収表!$G$10:$I$37,3,1)%))</f>
        <v>#REF!</v>
      </c>
      <c r="H35" s="144" t="e">
        <f>IF(E35&gt;3559,賞与源泉徴収表!$B$36%,IF(E35&lt;=133,0,VLOOKUP(E35,賞与源泉徴収表!$J$10:$L$37,3,1)%))</f>
        <v>#REF!</v>
      </c>
      <c r="I35" s="144" t="e">
        <f>IF(E35&gt;3590,賞与源泉徴収表!$B$36%,IF(E35&lt;=171,0,VLOOKUP(E35,賞与源泉徴収表!$M$10:$O$37,3,1)%))</f>
        <v>#REF!</v>
      </c>
      <c r="J35" s="144" t="e">
        <f>IF(E35&gt;3622,賞与源泉徴収表!$B$36%,IF(E35&lt;=210,0,VLOOKUP(E35,賞与源泉徴収表!$P$10:$R$37,3,1)%))</f>
        <v>#REF!</v>
      </c>
      <c r="K35" s="144" t="e">
        <f>IF(E35&gt;3654,賞与源泉徴収表!$B$36%,IF(E35&lt;=243,0,VLOOKUP(E35,賞与源泉徴収表!$S$10:$U$37,3,1)%))</f>
        <v>#REF!</v>
      </c>
      <c r="L35" s="144" t="e">
        <f>IF(E35&gt;3685,賞与源泉徴収表!$B$36%,IF(E35&lt;=275,0,VLOOKUP(E35,賞与源泉徴収表!$V$10:$X$37,3,1)%))</f>
        <v>#REF!</v>
      </c>
      <c r="M35" s="144" t="e">
        <f>IF(E35&gt;3717,賞与源泉徴収表!$B$36%,IF(E35&lt;=308,0,VLOOKUP(E35,賞与源泉徴収表!$Y$10:$AA$37,3,1)%))</f>
        <v>#REF!</v>
      </c>
      <c r="N35" s="144" t="e">
        <f>IF(E35&gt;1118,賞与源泉徴収表!$B$37%,IF(E35&gt;524,賞与源泉徴収表!$B$33%,IF(E35&gt;293,賞与源泉徴収表!$B$29%,IF(E35&gt;222,賞与源泉徴収表!$B$23%,賞与源泉徴収表!$B$16%))))</f>
        <v>#REF!</v>
      </c>
    </row>
    <row r="36" spans="1:14">
      <c r="A36" s="135">
        <v>34</v>
      </c>
      <c r="B36" s="144" t="e">
        <f>[3]社員情報!B36</f>
        <v>#REF!</v>
      </c>
      <c r="C36" s="144" t="e">
        <f>[3]社員情報!C36</f>
        <v>#REF!</v>
      </c>
      <c r="D36" s="145" t="e">
        <f>[4]賞与計算!AK$19</f>
        <v>#REF!</v>
      </c>
      <c r="E36" s="145" t="e">
        <f t="shared" si="1"/>
        <v>#REF!</v>
      </c>
      <c r="F36" s="144" t="e">
        <f>IF(E36&gt;3495,賞与源泉徴収表!$B$36%,IF(E36&lt;=68,0,VLOOKUP(E36,賞与源泉徴収表!$D$10:$F$37,3,1)%))</f>
        <v>#REF!</v>
      </c>
      <c r="G36" s="144" t="e">
        <f>IF(E36&gt;3527,賞与源泉徴収表!$B$36%,IF(E36&lt;=94,0,VLOOKUP(E36,賞与源泉徴収表!$G$10:$I$37,3,1)%))</f>
        <v>#REF!</v>
      </c>
      <c r="H36" s="144" t="e">
        <f>IF(E36&gt;3559,賞与源泉徴収表!$B$36%,IF(E36&lt;=133,0,VLOOKUP(E36,賞与源泉徴収表!$J$10:$L$37,3,1)%))</f>
        <v>#REF!</v>
      </c>
      <c r="I36" s="144" t="e">
        <f>IF(E36&gt;3590,賞与源泉徴収表!$B$36%,IF(E36&lt;=171,0,VLOOKUP(E36,賞与源泉徴収表!$M$10:$O$37,3,1)%))</f>
        <v>#REF!</v>
      </c>
      <c r="J36" s="144" t="e">
        <f>IF(E36&gt;3622,賞与源泉徴収表!$B$36%,IF(E36&lt;=210,0,VLOOKUP(E36,賞与源泉徴収表!$P$10:$R$37,3,1)%))</f>
        <v>#REF!</v>
      </c>
      <c r="K36" s="144" t="e">
        <f>IF(E36&gt;3654,賞与源泉徴収表!$B$36%,IF(E36&lt;=243,0,VLOOKUP(E36,賞与源泉徴収表!$S$10:$U$37,3,1)%))</f>
        <v>#REF!</v>
      </c>
      <c r="L36" s="144" t="e">
        <f>IF(E36&gt;3685,賞与源泉徴収表!$B$36%,IF(E36&lt;=275,0,VLOOKUP(E36,賞与源泉徴収表!$V$10:$X$37,3,1)%))</f>
        <v>#REF!</v>
      </c>
      <c r="M36" s="144" t="e">
        <f>IF(E36&gt;3717,賞与源泉徴収表!$B$36%,IF(E36&lt;=308,0,VLOOKUP(E36,賞与源泉徴収表!$Y$10:$AA$37,3,1)%))</f>
        <v>#REF!</v>
      </c>
      <c r="N36" s="144" t="e">
        <f>IF(E36&gt;1118,賞与源泉徴収表!$B$37%,IF(E36&gt;524,賞与源泉徴収表!$B$33%,IF(E36&gt;293,賞与源泉徴収表!$B$29%,IF(E36&gt;222,賞与源泉徴収表!$B$23%,賞与源泉徴収表!$B$16%))))</f>
        <v>#REF!</v>
      </c>
    </row>
    <row r="37" spans="1:14">
      <c r="A37" s="135">
        <v>35</v>
      </c>
      <c r="B37" s="144" t="e">
        <f>[3]社員情報!B37</f>
        <v>#REF!</v>
      </c>
      <c r="C37" s="144" t="e">
        <f>[3]社員情報!C37</f>
        <v>#REF!</v>
      </c>
      <c r="D37" s="145" t="e">
        <f>[4]賞与計算!AK$19</f>
        <v>#REF!</v>
      </c>
      <c r="E37" s="145" t="e">
        <f t="shared" si="1"/>
        <v>#REF!</v>
      </c>
      <c r="F37" s="144" t="e">
        <f>IF(E37&gt;3495,賞与源泉徴収表!$B$36%,IF(E37&lt;=68,0,VLOOKUP(E37,賞与源泉徴収表!$D$10:$F$37,3,1)%))</f>
        <v>#REF!</v>
      </c>
      <c r="G37" s="144" t="e">
        <f>IF(E37&gt;3527,賞与源泉徴収表!$B$36%,IF(E37&lt;=94,0,VLOOKUP(E37,賞与源泉徴収表!$G$10:$I$37,3,1)%))</f>
        <v>#REF!</v>
      </c>
      <c r="H37" s="144" t="e">
        <f>IF(E37&gt;3559,賞与源泉徴収表!$B$36%,IF(E37&lt;=133,0,VLOOKUP(E37,賞与源泉徴収表!$J$10:$L$37,3,1)%))</f>
        <v>#REF!</v>
      </c>
      <c r="I37" s="144" t="e">
        <f>IF(E37&gt;3590,賞与源泉徴収表!$B$36%,IF(E37&lt;=171,0,VLOOKUP(E37,賞与源泉徴収表!$M$10:$O$37,3,1)%))</f>
        <v>#REF!</v>
      </c>
      <c r="J37" s="144" t="e">
        <f>IF(E37&gt;3622,賞与源泉徴収表!$B$36%,IF(E37&lt;=210,0,VLOOKUP(E37,賞与源泉徴収表!$P$10:$R$37,3,1)%))</f>
        <v>#REF!</v>
      </c>
      <c r="K37" s="144" t="e">
        <f>IF(E37&gt;3654,賞与源泉徴収表!$B$36%,IF(E37&lt;=243,0,VLOOKUP(E37,賞与源泉徴収表!$S$10:$U$37,3,1)%))</f>
        <v>#REF!</v>
      </c>
      <c r="L37" s="144" t="e">
        <f>IF(E37&gt;3685,賞与源泉徴収表!$B$36%,IF(E37&lt;=275,0,VLOOKUP(E37,賞与源泉徴収表!$V$10:$X$37,3,1)%))</f>
        <v>#REF!</v>
      </c>
      <c r="M37" s="144" t="e">
        <f>IF(E37&gt;3717,賞与源泉徴収表!$B$36%,IF(E37&lt;=308,0,VLOOKUP(E37,賞与源泉徴収表!$Y$10:$AA$37,3,1)%))</f>
        <v>#REF!</v>
      </c>
      <c r="N37" s="144" t="e">
        <f>IF(E37&gt;1118,賞与源泉徴収表!$B$37%,IF(E37&gt;524,賞与源泉徴収表!$B$33%,IF(E37&gt;293,賞与源泉徴収表!$B$29%,IF(E37&gt;222,賞与源泉徴収表!$B$23%,賞与源泉徴収表!$B$16%))))</f>
        <v>#REF!</v>
      </c>
    </row>
    <row r="38" spans="1:14">
      <c r="A38" s="135">
        <v>36</v>
      </c>
      <c r="B38" s="144" t="e">
        <f>[3]社員情報!B38</f>
        <v>#REF!</v>
      </c>
      <c r="C38" s="144" t="e">
        <f>[3]社員情報!C38</f>
        <v>#REF!</v>
      </c>
      <c r="D38" s="145" t="e">
        <f>[4]賞与計算!AL$19</f>
        <v>#REF!</v>
      </c>
      <c r="E38" s="145" t="e">
        <f t="shared" si="1"/>
        <v>#REF!</v>
      </c>
      <c r="F38" s="144" t="e">
        <f>IF(E38&gt;3495,賞与源泉徴収表!$B$36%,IF(E38&lt;=68,0,VLOOKUP(E38,賞与源泉徴収表!$D$10:$F$37,3,1)%))</f>
        <v>#REF!</v>
      </c>
      <c r="G38" s="144" t="e">
        <f>IF(E38&gt;3527,賞与源泉徴収表!$B$36%,IF(E38&lt;=94,0,VLOOKUP(E38,賞与源泉徴収表!$G$10:$I$37,3,1)%))</f>
        <v>#REF!</v>
      </c>
      <c r="H38" s="144" t="e">
        <f>IF(E38&gt;3559,賞与源泉徴収表!$B$36%,IF(E38&lt;=133,0,VLOOKUP(E38,賞与源泉徴収表!$J$10:$L$37,3,1)%))</f>
        <v>#REF!</v>
      </c>
      <c r="I38" s="144" t="e">
        <f>IF(E38&gt;3590,賞与源泉徴収表!$B$36%,IF(E38&lt;=171,0,VLOOKUP(E38,賞与源泉徴収表!$M$10:$O$37,3,1)%))</f>
        <v>#REF!</v>
      </c>
      <c r="J38" s="144" t="e">
        <f>IF(E38&gt;3622,賞与源泉徴収表!$B$36%,IF(E38&lt;=210,0,VLOOKUP(E38,賞与源泉徴収表!$P$10:$R$37,3,1)%))</f>
        <v>#REF!</v>
      </c>
      <c r="K38" s="144" t="e">
        <f>IF(E38&gt;3654,賞与源泉徴収表!$B$36%,IF(E38&lt;=243,0,VLOOKUP(E38,賞与源泉徴収表!$S$10:$U$37,3,1)%))</f>
        <v>#REF!</v>
      </c>
      <c r="L38" s="144" t="e">
        <f>IF(E38&gt;3685,賞与源泉徴収表!$B$36%,IF(E38&lt;=275,0,VLOOKUP(E38,賞与源泉徴収表!$V$10:$X$37,3,1)%))</f>
        <v>#REF!</v>
      </c>
      <c r="M38" s="144" t="e">
        <f>IF(E38&gt;3717,賞与源泉徴収表!$B$36%,IF(E38&lt;=308,0,VLOOKUP(E38,賞与源泉徴収表!$Y$10:$AA$37,3,1)%))</f>
        <v>#REF!</v>
      </c>
      <c r="N38" s="144" t="e">
        <f>IF(E38&gt;1118,賞与源泉徴収表!$B$37%,IF(E38&gt;524,賞与源泉徴収表!$B$33%,IF(E38&gt;293,賞与源泉徴収表!$B$29%,IF(E38&gt;222,賞与源泉徴収表!$B$23%,賞与源泉徴収表!$B$16%))))</f>
        <v>#REF!</v>
      </c>
    </row>
    <row r="39" spans="1:14">
      <c r="A39" s="135">
        <v>37</v>
      </c>
      <c r="B39" s="144" t="e">
        <f>[3]社員情報!B39</f>
        <v>#REF!</v>
      </c>
      <c r="C39" s="144" t="e">
        <f>[3]社員情報!C39</f>
        <v>#REF!</v>
      </c>
      <c r="D39" s="145" t="e">
        <f>[4]賞与計算!AM$19</f>
        <v>#REF!</v>
      </c>
      <c r="E39" s="145" t="e">
        <f t="shared" si="1"/>
        <v>#REF!</v>
      </c>
      <c r="F39" s="144" t="e">
        <f>IF(E39&gt;3495,賞与源泉徴収表!$B$36%,IF(E39&lt;=68,0,VLOOKUP(E39,賞与源泉徴収表!$D$10:$F$37,3,1)%))</f>
        <v>#REF!</v>
      </c>
      <c r="G39" s="144" t="e">
        <f>IF(E39&gt;3527,賞与源泉徴収表!$B$36%,IF(E39&lt;=94,0,VLOOKUP(E39,賞与源泉徴収表!$G$10:$I$37,3,1)%))</f>
        <v>#REF!</v>
      </c>
      <c r="H39" s="144" t="e">
        <f>IF(E39&gt;3559,賞与源泉徴収表!$B$36%,IF(E39&lt;=133,0,VLOOKUP(E39,賞与源泉徴収表!$J$10:$L$37,3,1)%))</f>
        <v>#REF!</v>
      </c>
      <c r="I39" s="144" t="e">
        <f>IF(E39&gt;3590,賞与源泉徴収表!$B$36%,IF(E39&lt;=171,0,VLOOKUP(E39,賞与源泉徴収表!$M$10:$O$37,3,1)%))</f>
        <v>#REF!</v>
      </c>
      <c r="J39" s="144" t="e">
        <f>IF(E39&gt;3622,賞与源泉徴収表!$B$36%,IF(E39&lt;=210,0,VLOOKUP(E39,賞与源泉徴収表!$P$10:$R$37,3,1)%))</f>
        <v>#REF!</v>
      </c>
      <c r="K39" s="144" t="e">
        <f>IF(E39&gt;3654,賞与源泉徴収表!$B$36%,IF(E39&lt;=243,0,VLOOKUP(E39,賞与源泉徴収表!$S$10:$U$37,3,1)%))</f>
        <v>#REF!</v>
      </c>
      <c r="L39" s="144" t="e">
        <f>IF(E39&gt;3685,賞与源泉徴収表!$B$36%,IF(E39&lt;=275,0,VLOOKUP(E39,賞与源泉徴収表!$V$10:$X$37,3,1)%))</f>
        <v>#REF!</v>
      </c>
      <c r="M39" s="144" t="e">
        <f>IF(E39&gt;3717,賞与源泉徴収表!$B$36%,IF(E39&lt;=308,0,VLOOKUP(E39,賞与源泉徴収表!$Y$10:$AA$37,3,1)%))</f>
        <v>#REF!</v>
      </c>
      <c r="N39" s="144" t="e">
        <f>IF(E39&gt;1118,賞与源泉徴収表!$B$37%,IF(E39&gt;524,賞与源泉徴収表!$B$33%,IF(E39&gt;293,賞与源泉徴収表!$B$29%,IF(E39&gt;222,賞与源泉徴収表!$B$23%,賞与源泉徴収表!$B$16%))))</f>
        <v>#REF!</v>
      </c>
    </row>
    <row r="40" spans="1:14">
      <c r="A40" s="135">
        <v>38</v>
      </c>
      <c r="B40" s="144" t="e">
        <f>[3]社員情報!B40</f>
        <v>#REF!</v>
      </c>
      <c r="C40" s="144" t="e">
        <f>[3]社員情報!C40</f>
        <v>#REF!</v>
      </c>
      <c r="D40" s="145" t="e">
        <f>[4]賞与計算!AN$19</f>
        <v>#REF!</v>
      </c>
      <c r="E40" s="145" t="e">
        <f t="shared" si="1"/>
        <v>#REF!</v>
      </c>
      <c r="F40" s="144" t="e">
        <f>IF(E40&gt;3495,賞与源泉徴収表!$B$36%,IF(E40&lt;=68,0,VLOOKUP(E40,賞与源泉徴収表!$D$10:$F$37,3,1)%))</f>
        <v>#REF!</v>
      </c>
      <c r="G40" s="144" t="e">
        <f>IF(E40&gt;3527,賞与源泉徴収表!$B$36%,IF(E40&lt;=94,0,VLOOKUP(E40,賞与源泉徴収表!$G$10:$I$37,3,1)%))</f>
        <v>#REF!</v>
      </c>
      <c r="H40" s="144" t="e">
        <f>IF(E40&gt;3559,賞与源泉徴収表!$B$36%,IF(E40&lt;=133,0,VLOOKUP(E40,賞与源泉徴収表!$J$10:$L$37,3,1)%))</f>
        <v>#REF!</v>
      </c>
      <c r="I40" s="144" t="e">
        <f>IF(E40&gt;3590,賞与源泉徴収表!$B$36%,IF(E40&lt;=171,0,VLOOKUP(E40,賞与源泉徴収表!$M$10:$O$37,3,1)%))</f>
        <v>#REF!</v>
      </c>
      <c r="J40" s="144" t="e">
        <f>IF(E40&gt;3622,賞与源泉徴収表!$B$36%,IF(E40&lt;=210,0,VLOOKUP(E40,賞与源泉徴収表!$P$10:$R$37,3,1)%))</f>
        <v>#REF!</v>
      </c>
      <c r="K40" s="144" t="e">
        <f>IF(E40&gt;3654,賞与源泉徴収表!$B$36%,IF(E40&lt;=243,0,VLOOKUP(E40,賞与源泉徴収表!$S$10:$U$37,3,1)%))</f>
        <v>#REF!</v>
      </c>
      <c r="L40" s="144" t="e">
        <f>IF(E40&gt;3685,賞与源泉徴収表!$B$36%,IF(E40&lt;=275,0,VLOOKUP(E40,賞与源泉徴収表!$V$10:$X$37,3,1)%))</f>
        <v>#REF!</v>
      </c>
      <c r="M40" s="144" t="e">
        <f>IF(E40&gt;3717,賞与源泉徴収表!$B$36%,IF(E40&lt;=308,0,VLOOKUP(E40,賞与源泉徴収表!$Y$10:$AA$37,3,1)%))</f>
        <v>#REF!</v>
      </c>
      <c r="N40" s="144" t="e">
        <f>IF(E40&gt;1118,賞与源泉徴収表!$B$37%,IF(E40&gt;524,賞与源泉徴収表!$B$33%,IF(E40&gt;293,賞与源泉徴収表!$B$29%,IF(E40&gt;222,賞与源泉徴収表!$B$23%,賞与源泉徴収表!$B$16%))))</f>
        <v>#REF!</v>
      </c>
    </row>
    <row r="41" spans="1:14">
      <c r="A41" s="135">
        <v>39</v>
      </c>
      <c r="B41" s="144" t="e">
        <f>[3]社員情報!B41</f>
        <v>#REF!</v>
      </c>
      <c r="C41" s="144" t="e">
        <f>[3]社員情報!C41</f>
        <v>#REF!</v>
      </c>
      <c r="D41" s="145" t="e">
        <f>[4]賞与計算!AO$19</f>
        <v>#REF!</v>
      </c>
      <c r="E41" s="145" t="e">
        <f t="shared" si="1"/>
        <v>#REF!</v>
      </c>
      <c r="F41" s="144" t="e">
        <f>IF(E41&gt;3495,賞与源泉徴収表!$B$36%,IF(E41&lt;=68,0,VLOOKUP(E41,賞与源泉徴収表!$D$10:$F$37,3,1)%))</f>
        <v>#REF!</v>
      </c>
      <c r="G41" s="144" t="e">
        <f>IF(E41&gt;3527,賞与源泉徴収表!$B$36%,IF(E41&lt;=94,0,VLOOKUP(E41,賞与源泉徴収表!$G$10:$I$37,3,1)%))</f>
        <v>#REF!</v>
      </c>
      <c r="H41" s="144" t="e">
        <f>IF(E41&gt;3559,賞与源泉徴収表!$B$36%,IF(E41&lt;=133,0,VLOOKUP(E41,賞与源泉徴収表!$J$10:$L$37,3,1)%))</f>
        <v>#REF!</v>
      </c>
      <c r="I41" s="144" t="e">
        <f>IF(E41&gt;3590,賞与源泉徴収表!$B$36%,IF(E41&lt;=171,0,VLOOKUP(E41,賞与源泉徴収表!$M$10:$O$37,3,1)%))</f>
        <v>#REF!</v>
      </c>
      <c r="J41" s="144" t="e">
        <f>IF(E41&gt;3622,賞与源泉徴収表!$B$36%,IF(E41&lt;=210,0,VLOOKUP(E41,賞与源泉徴収表!$P$10:$R$37,3,1)%))</f>
        <v>#REF!</v>
      </c>
      <c r="K41" s="144" t="e">
        <f>IF(E41&gt;3654,賞与源泉徴収表!$B$36%,IF(E41&lt;=243,0,VLOOKUP(E41,賞与源泉徴収表!$S$10:$U$37,3,1)%))</f>
        <v>#REF!</v>
      </c>
      <c r="L41" s="144" t="e">
        <f>IF(E41&gt;3685,賞与源泉徴収表!$B$36%,IF(E41&lt;=275,0,VLOOKUP(E41,賞与源泉徴収表!$V$10:$X$37,3,1)%))</f>
        <v>#REF!</v>
      </c>
      <c r="M41" s="144" t="e">
        <f>IF(E41&gt;3717,賞与源泉徴収表!$B$36%,IF(E41&lt;=308,0,VLOOKUP(E41,賞与源泉徴収表!$Y$10:$AA$37,3,1)%))</f>
        <v>#REF!</v>
      </c>
      <c r="N41" s="144" t="e">
        <f>IF(E41&gt;1118,賞与源泉徴収表!$B$37%,IF(E41&gt;524,賞与源泉徴収表!$B$33%,IF(E41&gt;293,賞与源泉徴収表!$B$29%,IF(E41&gt;222,賞与源泉徴収表!$B$23%,賞与源泉徴収表!$B$16%))))</f>
        <v>#REF!</v>
      </c>
    </row>
    <row r="42" spans="1:14">
      <c r="A42" s="135">
        <v>40</v>
      </c>
      <c r="B42" s="144" t="e">
        <f>[3]社員情報!B42</f>
        <v>#REF!</v>
      </c>
      <c r="C42" s="144" t="e">
        <f>[3]社員情報!C42</f>
        <v>#REF!</v>
      </c>
      <c r="D42" s="145" t="e">
        <f>[4]賞与計算!AP$19</f>
        <v>#REF!</v>
      </c>
      <c r="E42" s="145" t="e">
        <f t="shared" si="1"/>
        <v>#REF!</v>
      </c>
      <c r="F42" s="144" t="e">
        <f>IF(E42&gt;3495,賞与源泉徴収表!$B$36%,IF(E42&lt;=68,0,VLOOKUP(E42,賞与源泉徴収表!$D$10:$F$37,3,1)%))</f>
        <v>#REF!</v>
      </c>
      <c r="G42" s="144" t="e">
        <f>IF(E42&gt;3527,賞与源泉徴収表!$B$36%,IF(E42&lt;=94,0,VLOOKUP(E42,賞与源泉徴収表!$G$10:$I$37,3,1)%))</f>
        <v>#REF!</v>
      </c>
      <c r="H42" s="144" t="e">
        <f>IF(E42&gt;3559,賞与源泉徴収表!$B$36%,IF(E42&lt;=133,0,VLOOKUP(E42,賞与源泉徴収表!$J$10:$L$37,3,1)%))</f>
        <v>#REF!</v>
      </c>
      <c r="I42" s="144" t="e">
        <f>IF(E42&gt;3590,賞与源泉徴収表!$B$36%,IF(E42&lt;=171,0,VLOOKUP(E42,賞与源泉徴収表!$M$10:$O$37,3,1)%))</f>
        <v>#REF!</v>
      </c>
      <c r="J42" s="144" t="e">
        <f>IF(E42&gt;3622,賞与源泉徴収表!$B$36%,IF(E42&lt;=210,0,VLOOKUP(E42,賞与源泉徴収表!$P$10:$R$37,3,1)%))</f>
        <v>#REF!</v>
      </c>
      <c r="K42" s="144" t="e">
        <f>IF(E42&gt;3654,賞与源泉徴収表!$B$36%,IF(E42&lt;=243,0,VLOOKUP(E42,賞与源泉徴収表!$S$10:$U$37,3,1)%))</f>
        <v>#REF!</v>
      </c>
      <c r="L42" s="144" t="e">
        <f>IF(E42&gt;3685,賞与源泉徴収表!$B$36%,IF(E42&lt;=275,0,VLOOKUP(E42,賞与源泉徴収表!$V$10:$X$37,3,1)%))</f>
        <v>#REF!</v>
      </c>
      <c r="M42" s="144" t="e">
        <f>IF(E42&gt;3717,賞与源泉徴収表!$B$36%,IF(E42&lt;=308,0,VLOOKUP(E42,賞与源泉徴収表!$Y$10:$AA$37,3,1)%))</f>
        <v>#REF!</v>
      </c>
      <c r="N42" s="144" t="e">
        <f>IF(E42&gt;1118,賞与源泉徴収表!$B$37%,IF(E42&gt;524,賞与源泉徴収表!$B$33%,IF(E42&gt;293,賞与源泉徴収表!$B$29%,IF(E42&gt;222,賞与源泉徴収表!$B$23%,賞与源泉徴収表!$B$16%))))</f>
        <v>#REF!</v>
      </c>
    </row>
    <row r="43" spans="1:14">
      <c r="A43" s="135">
        <v>41</v>
      </c>
      <c r="B43" s="144" t="e">
        <f>[3]社員情報!B43</f>
        <v>#REF!</v>
      </c>
      <c r="C43" s="144" t="e">
        <f>[3]社員情報!C43</f>
        <v>#REF!</v>
      </c>
      <c r="D43" s="145" t="e">
        <f>[4]賞与計算!AR$19</f>
        <v>#REF!</v>
      </c>
      <c r="E43" s="145" t="e">
        <f t="shared" si="1"/>
        <v>#REF!</v>
      </c>
      <c r="F43" s="144" t="e">
        <f>IF(E43&gt;3495,賞与源泉徴収表!$B$36%,IF(E43&lt;=68,0,VLOOKUP(E43,賞与源泉徴収表!$D$10:$F$37,3,1)%))</f>
        <v>#REF!</v>
      </c>
      <c r="G43" s="144" t="e">
        <f>IF(E43&gt;3527,賞与源泉徴収表!$B$36%,IF(E43&lt;=94,0,VLOOKUP(E43,賞与源泉徴収表!$G$10:$I$37,3,1)%))</f>
        <v>#REF!</v>
      </c>
      <c r="H43" s="144" t="e">
        <f>IF(E43&gt;3559,賞与源泉徴収表!$B$36%,IF(E43&lt;=133,0,VLOOKUP(E43,賞与源泉徴収表!$J$10:$L$37,3,1)%))</f>
        <v>#REF!</v>
      </c>
      <c r="I43" s="144" t="e">
        <f>IF(E43&gt;3590,賞与源泉徴収表!$B$36%,IF(E43&lt;=171,0,VLOOKUP(E43,賞与源泉徴収表!$M$10:$O$37,3,1)%))</f>
        <v>#REF!</v>
      </c>
      <c r="J43" s="144" t="e">
        <f>IF(E43&gt;3622,賞与源泉徴収表!$B$36%,IF(E43&lt;=210,0,VLOOKUP(E43,賞与源泉徴収表!$P$10:$R$37,3,1)%))</f>
        <v>#REF!</v>
      </c>
      <c r="K43" s="144" t="e">
        <f>IF(E43&gt;3654,賞与源泉徴収表!$B$36%,IF(E43&lt;=243,0,VLOOKUP(E43,賞与源泉徴収表!$S$10:$U$37,3,1)%))</f>
        <v>#REF!</v>
      </c>
      <c r="L43" s="144" t="e">
        <f>IF(E43&gt;3685,賞与源泉徴収表!$B$36%,IF(E43&lt;=275,0,VLOOKUP(E43,賞与源泉徴収表!$V$10:$X$37,3,1)%))</f>
        <v>#REF!</v>
      </c>
      <c r="M43" s="144" t="e">
        <f>IF(E43&gt;3717,賞与源泉徴収表!$B$36%,IF(E43&lt;=308,0,VLOOKUP(E43,賞与源泉徴収表!$Y$10:$AA$37,3,1)%))</f>
        <v>#REF!</v>
      </c>
      <c r="N43" s="144" t="e">
        <f>IF(E43&gt;1118,賞与源泉徴収表!$B$37%,IF(E43&gt;524,賞与源泉徴収表!$B$33%,IF(E43&gt;293,賞与源泉徴収表!$B$29%,IF(E43&gt;222,賞与源泉徴収表!$B$23%,賞与源泉徴収表!$B$16%))))</f>
        <v>#REF!</v>
      </c>
    </row>
    <row r="44" spans="1:14">
      <c r="A44" s="135">
        <v>42</v>
      </c>
      <c r="B44" s="144" t="e">
        <f>[3]社員情報!B44</f>
        <v>#REF!</v>
      </c>
      <c r="C44" s="144" t="e">
        <f>[3]社員情報!C44</f>
        <v>#REF!</v>
      </c>
      <c r="D44" s="145" t="e">
        <f>[4]賞与計算!AS$19</f>
        <v>#REF!</v>
      </c>
      <c r="E44" s="145" t="e">
        <f t="shared" si="1"/>
        <v>#REF!</v>
      </c>
      <c r="F44" s="144" t="e">
        <f>IF(E44&gt;3495,賞与源泉徴収表!$B$36%,IF(E44&lt;=68,0,VLOOKUP(E44,賞与源泉徴収表!$D$10:$F$37,3,1)%))</f>
        <v>#REF!</v>
      </c>
      <c r="G44" s="144" t="e">
        <f>IF(E44&gt;3527,賞与源泉徴収表!$B$36%,IF(E44&lt;=94,0,VLOOKUP(E44,賞与源泉徴収表!$G$10:$I$37,3,1)%))</f>
        <v>#REF!</v>
      </c>
      <c r="H44" s="144" t="e">
        <f>IF(E44&gt;3559,賞与源泉徴収表!$B$36%,IF(E44&lt;=133,0,VLOOKUP(E44,賞与源泉徴収表!$J$10:$L$37,3,1)%))</f>
        <v>#REF!</v>
      </c>
      <c r="I44" s="144" t="e">
        <f>IF(E44&gt;3590,賞与源泉徴収表!$B$36%,IF(E44&lt;=171,0,VLOOKUP(E44,賞与源泉徴収表!$M$10:$O$37,3,1)%))</f>
        <v>#REF!</v>
      </c>
      <c r="J44" s="144" t="e">
        <f>IF(E44&gt;3622,賞与源泉徴収表!$B$36%,IF(E44&lt;=210,0,VLOOKUP(E44,賞与源泉徴収表!$P$10:$R$37,3,1)%))</f>
        <v>#REF!</v>
      </c>
      <c r="K44" s="144" t="e">
        <f>IF(E44&gt;3654,賞与源泉徴収表!$B$36%,IF(E44&lt;=243,0,VLOOKUP(E44,賞与源泉徴収表!$S$10:$U$37,3,1)%))</f>
        <v>#REF!</v>
      </c>
      <c r="L44" s="144" t="e">
        <f>IF(E44&gt;3685,賞与源泉徴収表!$B$36%,IF(E44&lt;=275,0,VLOOKUP(E44,賞与源泉徴収表!$V$10:$X$37,3,1)%))</f>
        <v>#REF!</v>
      </c>
      <c r="M44" s="144" t="e">
        <f>IF(E44&gt;3717,賞与源泉徴収表!$B$36%,IF(E44&lt;=308,0,VLOOKUP(E44,賞与源泉徴収表!$Y$10:$AA$37,3,1)%))</f>
        <v>#REF!</v>
      </c>
      <c r="N44" s="144" t="e">
        <f>IF(E44&gt;1118,賞与源泉徴収表!$B$37%,IF(E44&gt;524,賞与源泉徴収表!$B$33%,IF(E44&gt;293,賞与源泉徴収表!$B$29%,IF(E44&gt;222,賞与源泉徴収表!$B$23%,賞与源泉徴収表!$B$16%))))</f>
        <v>#REF!</v>
      </c>
    </row>
    <row r="45" spans="1:14">
      <c r="A45" s="135">
        <v>43</v>
      </c>
      <c r="B45" s="144" t="e">
        <f>[3]社員情報!B45</f>
        <v>#REF!</v>
      </c>
      <c r="C45" s="144" t="e">
        <f>[3]社員情報!C45</f>
        <v>#REF!</v>
      </c>
      <c r="D45" s="145" t="e">
        <f>[4]賞与計算!AT$19</f>
        <v>#REF!</v>
      </c>
      <c r="E45" s="145" t="e">
        <f t="shared" si="1"/>
        <v>#REF!</v>
      </c>
      <c r="F45" s="144" t="e">
        <f>IF(E45&gt;3495,賞与源泉徴収表!$B$36%,IF(E45&lt;=68,0,VLOOKUP(E45,賞与源泉徴収表!$D$10:$F$37,3,1)%))</f>
        <v>#REF!</v>
      </c>
      <c r="G45" s="144" t="e">
        <f>IF(E45&gt;3527,賞与源泉徴収表!$B$36%,IF(E45&lt;=94,0,VLOOKUP(E45,賞与源泉徴収表!$G$10:$I$37,3,1)%))</f>
        <v>#REF!</v>
      </c>
      <c r="H45" s="144" t="e">
        <f>IF(E45&gt;3559,賞与源泉徴収表!$B$36%,IF(E45&lt;=133,0,VLOOKUP(E45,賞与源泉徴収表!$J$10:$L$37,3,1)%))</f>
        <v>#REF!</v>
      </c>
      <c r="I45" s="144" t="e">
        <f>IF(E45&gt;3590,賞与源泉徴収表!$B$36%,IF(E45&lt;=171,0,VLOOKUP(E45,賞与源泉徴収表!$M$10:$O$37,3,1)%))</f>
        <v>#REF!</v>
      </c>
      <c r="J45" s="144" t="e">
        <f>IF(E45&gt;3622,賞与源泉徴収表!$B$36%,IF(E45&lt;=210,0,VLOOKUP(E45,賞与源泉徴収表!$P$10:$R$37,3,1)%))</f>
        <v>#REF!</v>
      </c>
      <c r="K45" s="144" t="e">
        <f>IF(E45&gt;3654,賞与源泉徴収表!$B$36%,IF(E45&lt;=243,0,VLOOKUP(E45,賞与源泉徴収表!$S$10:$U$37,3,1)%))</f>
        <v>#REF!</v>
      </c>
      <c r="L45" s="144" t="e">
        <f>IF(E45&gt;3685,賞与源泉徴収表!$B$36%,IF(E45&lt;=275,0,VLOOKUP(E45,賞与源泉徴収表!$V$10:$X$37,3,1)%))</f>
        <v>#REF!</v>
      </c>
      <c r="M45" s="144" t="e">
        <f>IF(E45&gt;3717,賞与源泉徴収表!$B$36%,IF(E45&lt;=308,0,VLOOKUP(E45,賞与源泉徴収表!$Y$10:$AA$37,3,1)%))</f>
        <v>#REF!</v>
      </c>
      <c r="N45" s="144" t="e">
        <f>IF(E45&gt;1118,賞与源泉徴収表!$B$37%,IF(E45&gt;524,賞与源泉徴収表!$B$33%,IF(E45&gt;293,賞与源泉徴収表!$B$29%,IF(E45&gt;222,賞与源泉徴収表!$B$23%,賞与源泉徴収表!$B$16%))))</f>
        <v>#REF!</v>
      </c>
    </row>
    <row r="46" spans="1:14">
      <c r="A46" s="135">
        <v>44</v>
      </c>
      <c r="B46" s="144" t="e">
        <f>[3]社員情報!B46</f>
        <v>#REF!</v>
      </c>
      <c r="C46" s="144" t="e">
        <f>[3]社員情報!C46</f>
        <v>#REF!</v>
      </c>
      <c r="D46" s="145" t="e">
        <f>[4]賞与計算!AU$19</f>
        <v>#REF!</v>
      </c>
      <c r="E46" s="145" t="e">
        <f t="shared" si="1"/>
        <v>#REF!</v>
      </c>
      <c r="F46" s="144" t="e">
        <f>IF(E46&gt;3495,賞与源泉徴収表!$B$36%,IF(E46&lt;=68,0,VLOOKUP(E46,賞与源泉徴収表!$D$10:$F$37,3,1)%))</f>
        <v>#REF!</v>
      </c>
      <c r="G46" s="144" t="e">
        <f>IF(E46&gt;3527,賞与源泉徴収表!$B$36%,IF(E46&lt;=94,0,VLOOKUP(E46,賞与源泉徴収表!$G$10:$I$37,3,1)%))</f>
        <v>#REF!</v>
      </c>
      <c r="H46" s="144" t="e">
        <f>IF(E46&gt;3559,賞与源泉徴収表!$B$36%,IF(E46&lt;=133,0,VLOOKUP(E46,賞与源泉徴収表!$J$10:$L$37,3,1)%))</f>
        <v>#REF!</v>
      </c>
      <c r="I46" s="144" t="e">
        <f>IF(E46&gt;3590,賞与源泉徴収表!$B$36%,IF(E46&lt;=171,0,VLOOKUP(E46,賞与源泉徴収表!$M$10:$O$37,3,1)%))</f>
        <v>#REF!</v>
      </c>
      <c r="J46" s="144" t="e">
        <f>IF(E46&gt;3622,賞与源泉徴収表!$B$36%,IF(E46&lt;=210,0,VLOOKUP(E46,賞与源泉徴収表!$P$10:$R$37,3,1)%))</f>
        <v>#REF!</v>
      </c>
      <c r="K46" s="144" t="e">
        <f>IF(E46&gt;3654,賞与源泉徴収表!$B$36%,IF(E46&lt;=243,0,VLOOKUP(E46,賞与源泉徴収表!$S$10:$U$37,3,1)%))</f>
        <v>#REF!</v>
      </c>
      <c r="L46" s="144" t="e">
        <f>IF(E46&gt;3685,賞与源泉徴収表!$B$36%,IF(E46&lt;=275,0,VLOOKUP(E46,賞与源泉徴収表!$V$10:$X$37,3,1)%))</f>
        <v>#REF!</v>
      </c>
      <c r="M46" s="144" t="e">
        <f>IF(E46&gt;3717,賞与源泉徴収表!$B$36%,IF(E46&lt;=308,0,VLOOKUP(E46,賞与源泉徴収表!$Y$10:$AA$37,3,1)%))</f>
        <v>#REF!</v>
      </c>
      <c r="N46" s="144" t="e">
        <f>IF(E46&gt;1118,賞与源泉徴収表!$B$37%,IF(E46&gt;524,賞与源泉徴収表!$B$33%,IF(E46&gt;293,賞与源泉徴収表!$B$29%,IF(E46&gt;222,賞与源泉徴収表!$B$23%,賞与源泉徴収表!$B$16%))))</f>
        <v>#REF!</v>
      </c>
    </row>
    <row r="47" spans="1:14">
      <c r="A47" s="135">
        <v>45</v>
      </c>
      <c r="B47" s="144" t="e">
        <f>[3]社員情報!B47</f>
        <v>#REF!</v>
      </c>
      <c r="C47" s="144" t="e">
        <f>[3]社員情報!C47</f>
        <v>#REF!</v>
      </c>
      <c r="D47" s="145" t="e">
        <f>[4]賞与計算!AV$19</f>
        <v>#REF!</v>
      </c>
      <c r="E47" s="145" t="e">
        <f t="shared" si="1"/>
        <v>#REF!</v>
      </c>
      <c r="F47" s="144" t="e">
        <f>IF(E47&gt;3495,賞与源泉徴収表!$B$36%,IF(E47&lt;=68,0,VLOOKUP(E47,賞与源泉徴収表!$D$10:$F$37,3,1)%))</f>
        <v>#REF!</v>
      </c>
      <c r="G47" s="144" t="e">
        <f>IF(E47&gt;3527,賞与源泉徴収表!$B$36%,IF(E47&lt;=94,0,VLOOKUP(E47,賞与源泉徴収表!$G$10:$I$37,3,1)%))</f>
        <v>#REF!</v>
      </c>
      <c r="H47" s="144" t="e">
        <f>IF(E47&gt;3559,賞与源泉徴収表!$B$36%,IF(E47&lt;=133,0,VLOOKUP(E47,賞与源泉徴収表!$J$10:$L$37,3,1)%))</f>
        <v>#REF!</v>
      </c>
      <c r="I47" s="144" t="e">
        <f>IF(E47&gt;3590,賞与源泉徴収表!$B$36%,IF(E47&lt;=171,0,VLOOKUP(E47,賞与源泉徴収表!$M$10:$O$37,3,1)%))</f>
        <v>#REF!</v>
      </c>
      <c r="J47" s="144" t="e">
        <f>IF(E47&gt;3622,賞与源泉徴収表!$B$36%,IF(E47&lt;=210,0,VLOOKUP(E47,賞与源泉徴収表!$P$10:$R$37,3,1)%))</f>
        <v>#REF!</v>
      </c>
      <c r="K47" s="144" t="e">
        <f>IF(E47&gt;3654,賞与源泉徴収表!$B$36%,IF(E47&lt;=243,0,VLOOKUP(E47,賞与源泉徴収表!$S$10:$U$37,3,1)%))</f>
        <v>#REF!</v>
      </c>
      <c r="L47" s="144" t="e">
        <f>IF(E47&gt;3685,賞与源泉徴収表!$B$36%,IF(E47&lt;=275,0,VLOOKUP(E47,賞与源泉徴収表!$V$10:$X$37,3,1)%))</f>
        <v>#REF!</v>
      </c>
      <c r="M47" s="144" t="e">
        <f>IF(E47&gt;3717,賞与源泉徴収表!$B$36%,IF(E47&lt;=308,0,VLOOKUP(E47,賞与源泉徴収表!$Y$10:$AA$37,3,1)%))</f>
        <v>#REF!</v>
      </c>
      <c r="N47" s="144" t="e">
        <f>IF(E47&gt;1118,賞与源泉徴収表!$B$37%,IF(E47&gt;524,賞与源泉徴収表!$B$33%,IF(E47&gt;293,賞与源泉徴収表!$B$29%,IF(E47&gt;222,賞与源泉徴収表!$B$23%,賞与源泉徴収表!$B$16%))))</f>
        <v>#REF!</v>
      </c>
    </row>
    <row r="48" spans="1:14">
      <c r="A48" s="135">
        <v>46</v>
      </c>
      <c r="B48" s="144" t="e">
        <f>[3]社員情報!B48</f>
        <v>#REF!</v>
      </c>
      <c r="C48" s="144" t="e">
        <f>[3]社員情報!C48</f>
        <v>#REF!</v>
      </c>
      <c r="D48" s="145" t="e">
        <f>[4]賞与計算!AW$19</f>
        <v>#REF!</v>
      </c>
      <c r="E48" s="145" t="e">
        <f t="shared" si="1"/>
        <v>#REF!</v>
      </c>
      <c r="F48" s="144" t="e">
        <f>IF(E48&gt;3495,賞与源泉徴収表!$B$36%,IF(E48&lt;=68,0,VLOOKUP(E48,賞与源泉徴収表!$D$10:$F$37,3,1)%))</f>
        <v>#REF!</v>
      </c>
      <c r="G48" s="144" t="e">
        <f>IF(E48&gt;3527,賞与源泉徴収表!$B$36%,IF(E48&lt;=94,0,VLOOKUP(E48,賞与源泉徴収表!$G$10:$I$37,3,1)%))</f>
        <v>#REF!</v>
      </c>
      <c r="H48" s="144" t="e">
        <f>IF(E48&gt;3559,賞与源泉徴収表!$B$36%,IF(E48&lt;=133,0,VLOOKUP(E48,賞与源泉徴収表!$J$10:$L$37,3,1)%))</f>
        <v>#REF!</v>
      </c>
      <c r="I48" s="144" t="e">
        <f>IF(E48&gt;3590,賞与源泉徴収表!$B$36%,IF(E48&lt;=171,0,VLOOKUP(E48,賞与源泉徴収表!$M$10:$O$37,3,1)%))</f>
        <v>#REF!</v>
      </c>
      <c r="J48" s="144" t="e">
        <f>IF(E48&gt;3622,賞与源泉徴収表!$B$36%,IF(E48&lt;=210,0,VLOOKUP(E48,賞与源泉徴収表!$P$10:$R$37,3,1)%))</f>
        <v>#REF!</v>
      </c>
      <c r="K48" s="144" t="e">
        <f>IF(E48&gt;3654,賞与源泉徴収表!$B$36%,IF(E48&lt;=243,0,VLOOKUP(E48,賞与源泉徴収表!$S$10:$U$37,3,1)%))</f>
        <v>#REF!</v>
      </c>
      <c r="L48" s="144" t="e">
        <f>IF(E48&gt;3685,賞与源泉徴収表!$B$36%,IF(E48&lt;=275,0,VLOOKUP(E48,賞与源泉徴収表!$V$10:$X$37,3,1)%))</f>
        <v>#REF!</v>
      </c>
      <c r="M48" s="144" t="e">
        <f>IF(E48&gt;3717,賞与源泉徴収表!$B$36%,IF(E48&lt;=308,0,VLOOKUP(E48,賞与源泉徴収表!$Y$10:$AA$37,3,1)%))</f>
        <v>#REF!</v>
      </c>
      <c r="N48" s="144" t="e">
        <f>IF(E48&gt;1118,賞与源泉徴収表!$B$37%,IF(E48&gt;524,賞与源泉徴収表!$B$33%,IF(E48&gt;293,賞与源泉徴収表!$B$29%,IF(E48&gt;222,賞与源泉徴収表!$B$23%,賞与源泉徴収表!$B$16%))))</f>
        <v>#REF!</v>
      </c>
    </row>
    <row r="49" spans="1:14">
      <c r="A49" s="135">
        <v>47</v>
      </c>
      <c r="B49" s="144" t="e">
        <f>[3]社員情報!B49</f>
        <v>#REF!</v>
      </c>
      <c r="C49" s="144" t="e">
        <f>[3]社員情報!C49</f>
        <v>#REF!</v>
      </c>
      <c r="D49" s="145" t="e">
        <f>[4]賞与計算!AX$19</f>
        <v>#REF!</v>
      </c>
      <c r="E49" s="145" t="e">
        <f t="shared" si="1"/>
        <v>#REF!</v>
      </c>
      <c r="F49" s="144" t="e">
        <f>IF(E49&gt;3495,賞与源泉徴収表!$B$36%,IF(E49&lt;=68,0,VLOOKUP(E49,賞与源泉徴収表!$D$10:$F$37,3,1)%))</f>
        <v>#REF!</v>
      </c>
      <c r="G49" s="144" t="e">
        <f>IF(E49&gt;3527,賞与源泉徴収表!$B$36%,IF(E49&lt;=94,0,VLOOKUP(E49,賞与源泉徴収表!$G$10:$I$37,3,1)%))</f>
        <v>#REF!</v>
      </c>
      <c r="H49" s="144" t="e">
        <f>IF(E49&gt;3559,賞与源泉徴収表!$B$36%,IF(E49&lt;=133,0,VLOOKUP(E49,賞与源泉徴収表!$J$10:$L$37,3,1)%))</f>
        <v>#REF!</v>
      </c>
      <c r="I49" s="144" t="e">
        <f>IF(E49&gt;3590,賞与源泉徴収表!$B$36%,IF(E49&lt;=171,0,VLOOKUP(E49,賞与源泉徴収表!$M$10:$O$37,3,1)%))</f>
        <v>#REF!</v>
      </c>
      <c r="J49" s="144" t="e">
        <f>IF(E49&gt;3622,賞与源泉徴収表!$B$36%,IF(E49&lt;=210,0,VLOOKUP(E49,賞与源泉徴収表!$P$10:$R$37,3,1)%))</f>
        <v>#REF!</v>
      </c>
      <c r="K49" s="144" t="e">
        <f>IF(E49&gt;3654,賞与源泉徴収表!$B$36%,IF(E49&lt;=243,0,VLOOKUP(E49,賞与源泉徴収表!$S$10:$U$37,3,1)%))</f>
        <v>#REF!</v>
      </c>
      <c r="L49" s="144" t="e">
        <f>IF(E49&gt;3685,賞与源泉徴収表!$B$36%,IF(E49&lt;=275,0,VLOOKUP(E49,賞与源泉徴収表!$V$10:$X$37,3,1)%))</f>
        <v>#REF!</v>
      </c>
      <c r="M49" s="144" t="e">
        <f>IF(E49&gt;3717,賞与源泉徴収表!$B$36%,IF(E49&lt;=308,0,VLOOKUP(E49,賞与源泉徴収表!$Y$10:$AA$37,3,1)%))</f>
        <v>#REF!</v>
      </c>
      <c r="N49" s="144" t="e">
        <f>IF(E49&gt;1118,賞与源泉徴収表!$B$37%,IF(E49&gt;524,賞与源泉徴収表!$B$33%,IF(E49&gt;293,賞与源泉徴収表!$B$29%,IF(E49&gt;222,賞与源泉徴収表!$B$23%,賞与源泉徴収表!$B$16%))))</f>
        <v>#REF!</v>
      </c>
    </row>
    <row r="50" spans="1:14">
      <c r="A50" s="135">
        <v>48</v>
      </c>
      <c r="B50" s="144" t="e">
        <f>[3]社員情報!B50</f>
        <v>#REF!</v>
      </c>
      <c r="C50" s="144" t="e">
        <f>[3]社員情報!C50</f>
        <v>#REF!</v>
      </c>
      <c r="D50" s="145" t="e">
        <f>[4]賞与計算!AY$19</f>
        <v>#REF!</v>
      </c>
      <c r="E50" s="145" t="e">
        <f t="shared" si="1"/>
        <v>#REF!</v>
      </c>
      <c r="F50" s="144" t="e">
        <f>IF(E50&gt;3495,賞与源泉徴収表!$B$36%,IF(E50&lt;=68,0,VLOOKUP(E50,賞与源泉徴収表!$D$10:$F$37,3,1)%))</f>
        <v>#REF!</v>
      </c>
      <c r="G50" s="144" t="e">
        <f>IF(E50&gt;3527,賞与源泉徴収表!$B$36%,IF(E50&lt;=94,0,VLOOKUP(E50,賞与源泉徴収表!$G$10:$I$37,3,1)%))</f>
        <v>#REF!</v>
      </c>
      <c r="H50" s="144" t="e">
        <f>IF(E50&gt;3559,賞与源泉徴収表!$B$36%,IF(E50&lt;=133,0,VLOOKUP(E50,賞与源泉徴収表!$J$10:$L$37,3,1)%))</f>
        <v>#REF!</v>
      </c>
      <c r="I50" s="144" t="e">
        <f>IF(E50&gt;3590,賞与源泉徴収表!$B$36%,IF(E50&lt;=171,0,VLOOKUP(E50,賞与源泉徴収表!$M$10:$O$37,3,1)%))</f>
        <v>#REF!</v>
      </c>
      <c r="J50" s="144" t="e">
        <f>IF(E50&gt;3622,賞与源泉徴収表!$B$36%,IF(E50&lt;=210,0,VLOOKUP(E50,賞与源泉徴収表!$P$10:$R$37,3,1)%))</f>
        <v>#REF!</v>
      </c>
      <c r="K50" s="144" t="e">
        <f>IF(E50&gt;3654,賞与源泉徴収表!$B$36%,IF(E50&lt;=243,0,VLOOKUP(E50,賞与源泉徴収表!$S$10:$U$37,3,1)%))</f>
        <v>#REF!</v>
      </c>
      <c r="L50" s="144" t="e">
        <f>IF(E50&gt;3685,賞与源泉徴収表!$B$36%,IF(E50&lt;=275,0,VLOOKUP(E50,賞与源泉徴収表!$V$10:$X$37,3,1)%))</f>
        <v>#REF!</v>
      </c>
      <c r="M50" s="144" t="e">
        <f>IF(E50&gt;3717,賞与源泉徴収表!$B$36%,IF(E50&lt;=308,0,VLOOKUP(E50,賞与源泉徴収表!$Y$10:$AA$37,3,1)%))</f>
        <v>#REF!</v>
      </c>
      <c r="N50" s="144" t="e">
        <f>IF(E50&gt;1118,賞与源泉徴収表!$B$37%,IF(E50&gt;524,賞与源泉徴収表!$B$33%,IF(E50&gt;293,賞与源泉徴収表!$B$29%,IF(E50&gt;222,賞与源泉徴収表!$B$23%,賞与源泉徴収表!$B$16%))))</f>
        <v>#REF!</v>
      </c>
    </row>
    <row r="51" spans="1:14">
      <c r="A51" s="135">
        <v>49</v>
      </c>
      <c r="B51" s="144" t="e">
        <f>[3]社員情報!B51</f>
        <v>#REF!</v>
      </c>
      <c r="C51" s="144" t="e">
        <f>[3]社員情報!C51</f>
        <v>#REF!</v>
      </c>
      <c r="D51" s="145" t="e">
        <f>[4]賞与計算!AZ$19</f>
        <v>#REF!</v>
      </c>
      <c r="E51" s="145" t="e">
        <f t="shared" si="1"/>
        <v>#REF!</v>
      </c>
      <c r="F51" s="144" t="e">
        <f>IF(E51&gt;3495,賞与源泉徴収表!$B$36%,IF(E51&lt;=68,0,VLOOKUP(E51,賞与源泉徴収表!$D$10:$F$37,3,1)%))</f>
        <v>#REF!</v>
      </c>
      <c r="G51" s="144" t="e">
        <f>IF(E51&gt;3527,賞与源泉徴収表!$B$36%,IF(E51&lt;=94,0,VLOOKUP(E51,賞与源泉徴収表!$G$10:$I$37,3,1)%))</f>
        <v>#REF!</v>
      </c>
      <c r="H51" s="144" t="e">
        <f>IF(E51&gt;3559,賞与源泉徴収表!$B$36%,IF(E51&lt;=133,0,VLOOKUP(E51,賞与源泉徴収表!$J$10:$L$37,3,1)%))</f>
        <v>#REF!</v>
      </c>
      <c r="I51" s="144" t="e">
        <f>IF(E51&gt;3590,賞与源泉徴収表!$B$36%,IF(E51&lt;=171,0,VLOOKUP(E51,賞与源泉徴収表!$M$10:$O$37,3,1)%))</f>
        <v>#REF!</v>
      </c>
      <c r="J51" s="144" t="e">
        <f>IF(E51&gt;3622,賞与源泉徴収表!$B$36%,IF(E51&lt;=210,0,VLOOKUP(E51,賞与源泉徴収表!$P$10:$R$37,3,1)%))</f>
        <v>#REF!</v>
      </c>
      <c r="K51" s="144" t="e">
        <f>IF(E51&gt;3654,賞与源泉徴収表!$B$36%,IF(E51&lt;=243,0,VLOOKUP(E51,賞与源泉徴収表!$S$10:$U$37,3,1)%))</f>
        <v>#REF!</v>
      </c>
      <c r="L51" s="144" t="e">
        <f>IF(E51&gt;3685,賞与源泉徴収表!$B$36%,IF(E51&lt;=275,0,VLOOKUP(E51,賞与源泉徴収表!$V$10:$X$37,3,1)%))</f>
        <v>#REF!</v>
      </c>
      <c r="M51" s="144" t="e">
        <f>IF(E51&gt;3717,賞与源泉徴収表!$B$36%,IF(E51&lt;=308,0,VLOOKUP(E51,賞与源泉徴収表!$Y$10:$AA$37,3,1)%))</f>
        <v>#REF!</v>
      </c>
      <c r="N51" s="144" t="e">
        <f>IF(E51&gt;1118,賞与源泉徴収表!$B$37%,IF(E51&gt;524,賞与源泉徴収表!$B$33%,IF(E51&gt;293,賞与源泉徴収表!$B$29%,IF(E51&gt;222,賞与源泉徴収表!$B$23%,賞与源泉徴収表!$B$16%))))</f>
        <v>#REF!</v>
      </c>
    </row>
    <row r="52" spans="1:14">
      <c r="A52" s="135">
        <v>50</v>
      </c>
      <c r="B52" s="144" t="e">
        <f>[3]社員情報!B52</f>
        <v>#REF!</v>
      </c>
      <c r="C52" s="144" t="e">
        <f>[3]社員情報!C52</f>
        <v>#REF!</v>
      </c>
      <c r="D52" s="145" t="e">
        <f>[4]賞与計算!BA$19</f>
        <v>#REF!</v>
      </c>
      <c r="E52" s="145" t="e">
        <f t="shared" si="1"/>
        <v>#REF!</v>
      </c>
      <c r="F52" s="144" t="e">
        <f>IF(E52&gt;3495,賞与源泉徴収表!$B$36%,IF(E52&lt;=68,0,VLOOKUP(E52,賞与源泉徴収表!$D$10:$F$37,3,1)%))</f>
        <v>#REF!</v>
      </c>
      <c r="G52" s="144" t="e">
        <f>IF(E52&gt;3527,賞与源泉徴収表!$B$36%,IF(E52&lt;=94,0,VLOOKUP(E52,賞与源泉徴収表!$G$10:$I$37,3,1)%))</f>
        <v>#REF!</v>
      </c>
      <c r="H52" s="144" t="e">
        <f>IF(E52&gt;3559,賞与源泉徴収表!$B$36%,IF(E52&lt;=133,0,VLOOKUP(E52,賞与源泉徴収表!$J$10:$L$37,3,1)%))</f>
        <v>#REF!</v>
      </c>
      <c r="I52" s="144" t="e">
        <f>IF(E52&gt;3590,賞与源泉徴収表!$B$36%,IF(E52&lt;=171,0,VLOOKUP(E52,賞与源泉徴収表!$M$10:$O$37,3,1)%))</f>
        <v>#REF!</v>
      </c>
      <c r="J52" s="144" t="e">
        <f>IF(E52&gt;3622,賞与源泉徴収表!$B$36%,IF(E52&lt;=210,0,VLOOKUP(E52,賞与源泉徴収表!$P$10:$R$37,3,1)%))</f>
        <v>#REF!</v>
      </c>
      <c r="K52" s="144" t="e">
        <f>IF(E52&gt;3654,賞与源泉徴収表!$B$36%,IF(E52&lt;=243,0,VLOOKUP(E52,賞与源泉徴収表!$S$10:$U$37,3,1)%))</f>
        <v>#REF!</v>
      </c>
      <c r="L52" s="144" t="e">
        <f>IF(E52&gt;3685,賞与源泉徴収表!$B$36%,IF(E52&lt;=275,0,VLOOKUP(E52,賞与源泉徴収表!$V$10:$X$37,3,1)%))</f>
        <v>#REF!</v>
      </c>
      <c r="M52" s="144" t="e">
        <f>IF(E52&gt;3717,賞与源泉徴収表!$B$36%,IF(E52&lt;=308,0,VLOOKUP(E52,賞与源泉徴収表!$Y$10:$AA$37,3,1)%))</f>
        <v>#REF!</v>
      </c>
      <c r="N52" s="144" t="e">
        <f>IF(E52&gt;1118,賞与源泉徴収表!$B$37%,IF(E52&gt;524,賞与源泉徴収表!$B$33%,IF(E52&gt;293,賞与源泉徴収表!$B$29%,IF(E52&gt;222,賞与源泉徴収表!$B$23%,賞与源泉徴収表!$B$16%))))</f>
        <v>#REF!</v>
      </c>
    </row>
  </sheetData>
  <sheetProtection selectLockedCells="1" selectUnlockedCells="1"/>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E66B9-2C80-4908-8E7C-246FC87C3AAD}">
  <sheetPr>
    <tabColor theme="9" tint="0.79998168889431442"/>
    <pageSetUpPr autoPageBreaks="0" fitToPage="1"/>
  </sheetPr>
  <dimension ref="A1:DA64"/>
  <sheetViews>
    <sheetView showFormulas="1" zoomScale="90" zoomScaleNormal="90" workbookViewId="0">
      <pane xSplit="4" ySplit="5" topLeftCell="E6" activePane="bottomRight" state="frozen"/>
      <selection pane="topRight" activeCell="E1" sqref="E1"/>
      <selection pane="bottomLeft" activeCell="A7" sqref="A7"/>
      <selection pane="bottomRight" activeCell="B21" sqref="B21"/>
    </sheetView>
  </sheetViews>
  <sheetFormatPr defaultColWidth="8.78515625" defaultRowHeight="18.45" outlineLevelRow="1" outlineLevelCol="1"/>
  <cols>
    <col min="1" max="1" width="11.0703125" style="225" bestFit="1" customWidth="1"/>
    <col min="2" max="2" width="16.7109375" style="225" customWidth="1"/>
    <col min="3" max="4" width="15.0703125" style="225" hidden="1" customWidth="1" outlineLevel="1"/>
    <col min="5" max="5" width="11.7109375" style="139" customWidth="1" collapsed="1"/>
    <col min="6" max="24" width="11.7109375" style="139" customWidth="1"/>
    <col min="25" max="25" width="11.7109375" customWidth="1"/>
    <col min="26" max="41" width="11.7109375" style="139" customWidth="1"/>
    <col min="42" max="42" width="11.7109375" customWidth="1"/>
    <col min="43" max="54" width="11.7109375" style="139" customWidth="1"/>
    <col min="55" max="55" width="11.7109375" customWidth="1"/>
    <col min="56" max="104" width="11.7109375" style="139" customWidth="1"/>
    <col min="105" max="105" width="13.42578125" style="139" customWidth="1"/>
    <col min="106" max="16384" width="8.78515625" style="139"/>
  </cols>
  <sheetData>
    <row r="1" spans="1:105" ht="18">
      <c r="A1" s="147" t="s">
        <v>132</v>
      </c>
      <c r="B1" s="148">
        <v>46047</v>
      </c>
      <c r="C1" s="149" t="s">
        <v>133</v>
      </c>
      <c r="D1" s="149" t="s">
        <v>134</v>
      </c>
      <c r="E1" s="149">
        <v>1</v>
      </c>
      <c r="F1" s="149">
        <v>2</v>
      </c>
      <c r="G1" s="149">
        <v>3</v>
      </c>
      <c r="H1" s="149">
        <v>4</v>
      </c>
      <c r="I1" s="149">
        <v>5</v>
      </c>
      <c r="J1" s="149">
        <v>6</v>
      </c>
      <c r="K1" s="149">
        <v>7</v>
      </c>
      <c r="L1" s="149">
        <v>8</v>
      </c>
      <c r="M1" s="149">
        <v>9</v>
      </c>
      <c r="N1" s="149">
        <v>10</v>
      </c>
      <c r="O1" s="149">
        <v>11</v>
      </c>
      <c r="P1" s="149">
        <v>12</v>
      </c>
      <c r="Q1" s="149">
        <v>13</v>
      </c>
      <c r="R1" s="149">
        <v>14</v>
      </c>
      <c r="S1" s="149">
        <v>15</v>
      </c>
      <c r="T1" s="149">
        <v>16</v>
      </c>
      <c r="U1" s="149">
        <v>17</v>
      </c>
      <c r="V1" s="149">
        <v>18</v>
      </c>
      <c r="W1" s="149">
        <v>19</v>
      </c>
      <c r="X1" s="149">
        <v>20</v>
      </c>
      <c r="Y1" s="149">
        <v>21</v>
      </c>
      <c r="Z1" s="149">
        <v>22</v>
      </c>
      <c r="AA1" s="149">
        <v>23</v>
      </c>
      <c r="AB1" s="149">
        <v>24</v>
      </c>
      <c r="AC1" s="149">
        <v>25</v>
      </c>
      <c r="AD1" s="149">
        <v>26</v>
      </c>
      <c r="AE1" s="149">
        <v>27</v>
      </c>
      <c r="AF1" s="149">
        <v>28</v>
      </c>
      <c r="AG1" s="149">
        <v>29</v>
      </c>
      <c r="AH1" s="149">
        <v>30</v>
      </c>
      <c r="AI1" s="149">
        <v>31</v>
      </c>
      <c r="AJ1" s="149">
        <v>32</v>
      </c>
      <c r="AK1" s="149">
        <v>33</v>
      </c>
      <c r="AL1" s="149">
        <v>34</v>
      </c>
      <c r="AM1" s="149">
        <v>35</v>
      </c>
      <c r="AN1" s="149">
        <v>36</v>
      </c>
      <c r="AO1" s="149">
        <v>37</v>
      </c>
      <c r="AP1" s="149">
        <v>38</v>
      </c>
      <c r="AQ1" s="149">
        <v>39</v>
      </c>
      <c r="AR1" s="149">
        <v>40</v>
      </c>
      <c r="AS1" s="149">
        <v>41</v>
      </c>
      <c r="AT1" s="149">
        <v>42</v>
      </c>
      <c r="AU1" s="149">
        <v>43</v>
      </c>
      <c r="AV1" s="149">
        <v>44</v>
      </c>
      <c r="AW1" s="149">
        <v>45</v>
      </c>
      <c r="AX1" s="149">
        <v>46</v>
      </c>
      <c r="AY1" s="149">
        <v>47</v>
      </c>
      <c r="AZ1" s="149">
        <v>48</v>
      </c>
      <c r="BA1" s="149">
        <v>49</v>
      </c>
      <c r="BB1" s="149">
        <v>50</v>
      </c>
      <c r="BC1" s="149">
        <v>51</v>
      </c>
      <c r="BD1" s="149">
        <v>52</v>
      </c>
      <c r="BE1" s="149">
        <v>53</v>
      </c>
      <c r="BF1" s="149">
        <v>54</v>
      </c>
      <c r="BG1" s="149">
        <v>55</v>
      </c>
      <c r="BH1" s="149">
        <v>56</v>
      </c>
      <c r="BI1" s="149">
        <v>57</v>
      </c>
      <c r="BJ1" s="149">
        <v>58</v>
      </c>
      <c r="BK1" s="149">
        <v>59</v>
      </c>
      <c r="BL1" s="149">
        <v>60</v>
      </c>
      <c r="BM1" s="149">
        <v>61</v>
      </c>
      <c r="BN1" s="149">
        <v>62</v>
      </c>
      <c r="BO1" s="149">
        <v>63</v>
      </c>
      <c r="BP1" s="149">
        <v>64</v>
      </c>
      <c r="BQ1" s="149">
        <v>65</v>
      </c>
      <c r="BR1" s="149">
        <v>66</v>
      </c>
      <c r="BS1" s="149">
        <v>67</v>
      </c>
      <c r="BT1" s="149">
        <v>68</v>
      </c>
      <c r="BU1" s="149">
        <v>69</v>
      </c>
      <c r="BV1" s="149">
        <v>70</v>
      </c>
      <c r="BW1" s="149">
        <v>71</v>
      </c>
      <c r="BX1" s="149">
        <v>72</v>
      </c>
      <c r="BY1" s="149">
        <v>73</v>
      </c>
      <c r="BZ1" s="149">
        <v>74</v>
      </c>
      <c r="CA1" s="149">
        <v>75</v>
      </c>
      <c r="CB1" s="149">
        <v>76</v>
      </c>
      <c r="CC1" s="149">
        <v>77</v>
      </c>
      <c r="CD1" s="149">
        <v>78</v>
      </c>
      <c r="CE1" s="149">
        <v>79</v>
      </c>
      <c r="CF1" s="149">
        <v>80</v>
      </c>
      <c r="CG1" s="149">
        <v>81</v>
      </c>
      <c r="CH1" s="149">
        <v>82</v>
      </c>
      <c r="CI1" s="149">
        <v>83</v>
      </c>
      <c r="CJ1" s="149">
        <v>84</v>
      </c>
      <c r="CK1" s="149">
        <v>85</v>
      </c>
      <c r="CL1" s="149">
        <v>86</v>
      </c>
      <c r="CM1" s="149">
        <v>87</v>
      </c>
      <c r="CN1" s="149">
        <v>88</v>
      </c>
      <c r="CO1" s="149">
        <v>89</v>
      </c>
      <c r="CP1" s="149">
        <v>90</v>
      </c>
      <c r="CQ1" s="149">
        <v>91</v>
      </c>
      <c r="CR1" s="149">
        <v>92</v>
      </c>
      <c r="CS1" s="149">
        <v>93</v>
      </c>
      <c r="CT1" s="149">
        <v>94</v>
      </c>
      <c r="CU1" s="149">
        <v>95</v>
      </c>
      <c r="CV1" s="149">
        <v>96</v>
      </c>
      <c r="CW1" s="149">
        <v>97</v>
      </c>
      <c r="CX1" s="149">
        <v>98</v>
      </c>
      <c r="CY1" s="149">
        <v>99</v>
      </c>
      <c r="CZ1" s="149">
        <v>100</v>
      </c>
      <c r="DA1" s="150" t="s">
        <v>135</v>
      </c>
    </row>
    <row r="2" spans="1:105" ht="18">
      <c r="A2" s="151" t="s">
        <v>129</v>
      </c>
      <c r="B2" s="135" t="s">
        <v>131</v>
      </c>
      <c r="C2" s="152"/>
      <c r="D2" s="152"/>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4"/>
    </row>
    <row r="3" spans="1:105" ht="18">
      <c r="A3" s="155"/>
      <c r="B3" s="156" t="s">
        <v>194</v>
      </c>
      <c r="C3" s="157"/>
      <c r="D3" s="157"/>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9"/>
    </row>
    <row r="4" spans="1:105" ht="18">
      <c r="A4" s="155"/>
      <c r="B4" s="156" t="s">
        <v>137</v>
      </c>
      <c r="C4" s="157"/>
      <c r="D4" s="157"/>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9"/>
    </row>
    <row r="5" spans="1:105" thickBot="1">
      <c r="A5" s="160"/>
      <c r="B5" s="161" t="s">
        <v>138</v>
      </c>
      <c r="C5" s="162"/>
      <c r="D5" s="162"/>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4"/>
    </row>
    <row r="6" spans="1:105" ht="18">
      <c r="A6" s="165" t="s">
        <v>139</v>
      </c>
      <c r="B6" s="166" t="s">
        <v>140</v>
      </c>
      <c r="C6" s="167"/>
      <c r="D6" s="167"/>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9"/>
    </row>
    <row r="7" spans="1:105" ht="18">
      <c r="A7" s="155"/>
      <c r="B7" s="135" t="s">
        <v>141</v>
      </c>
      <c r="C7" s="152"/>
      <c r="D7" s="152"/>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54"/>
    </row>
    <row r="8" spans="1:105" ht="18">
      <c r="A8" s="155"/>
      <c r="B8" s="135" t="s">
        <v>142</v>
      </c>
      <c r="C8" s="152"/>
      <c r="D8" s="152"/>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54"/>
    </row>
    <row r="9" spans="1:105" ht="18">
      <c r="A9" s="155"/>
      <c r="B9" s="135" t="s">
        <v>143</v>
      </c>
      <c r="C9" s="152"/>
      <c r="D9" s="152"/>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54"/>
    </row>
    <row r="10" spans="1:105" thickBot="1">
      <c r="A10" s="160"/>
      <c r="B10" s="161"/>
      <c r="C10" s="162"/>
      <c r="D10" s="162"/>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64"/>
    </row>
    <row r="11" spans="1:105" ht="18">
      <c r="A11" s="165" t="s">
        <v>144</v>
      </c>
      <c r="B11" s="166" t="s">
        <v>145</v>
      </c>
      <c r="C11" s="167"/>
      <c r="D11" s="167"/>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c r="BW11" s="168"/>
      <c r="BX11" s="168"/>
      <c r="BY11" s="168"/>
      <c r="BZ11" s="168"/>
      <c r="CA11" s="168"/>
      <c r="CB11" s="168"/>
      <c r="CC11" s="168"/>
      <c r="CD11" s="168"/>
      <c r="CE11" s="168"/>
      <c r="CF11" s="168"/>
      <c r="CG11" s="168"/>
      <c r="CH11" s="168"/>
      <c r="CI11" s="168"/>
      <c r="CJ11" s="168"/>
      <c r="CK11" s="168"/>
      <c r="CL11" s="168"/>
      <c r="CM11" s="168"/>
      <c r="CN11" s="168"/>
      <c r="CO11" s="168"/>
      <c r="CP11" s="168"/>
      <c r="CQ11" s="168"/>
      <c r="CR11" s="168"/>
      <c r="CS11" s="168"/>
      <c r="CT11" s="168"/>
      <c r="CU11" s="168"/>
      <c r="CV11" s="168"/>
      <c r="CW11" s="168"/>
      <c r="CX11" s="168"/>
      <c r="CY11" s="168"/>
      <c r="CZ11" s="168"/>
      <c r="DA11" s="169"/>
    </row>
    <row r="12" spans="1:105" ht="18">
      <c r="A12" s="155"/>
      <c r="B12" s="135" t="s">
        <v>146</v>
      </c>
      <c r="C12" s="152"/>
      <c r="D12" s="152"/>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54"/>
    </row>
    <row r="13" spans="1:105" ht="18">
      <c r="A13" s="155"/>
      <c r="B13" s="135" t="s">
        <v>147</v>
      </c>
      <c r="C13" s="152"/>
      <c r="D13" s="152"/>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54"/>
    </row>
    <row r="14" spans="1:105" ht="18">
      <c r="A14" s="155"/>
      <c r="B14" s="135" t="s">
        <v>197</v>
      </c>
      <c r="C14" s="152"/>
      <c r="D14" s="152"/>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54"/>
    </row>
    <row r="15" spans="1:105" ht="18">
      <c r="A15" s="155"/>
      <c r="B15" s="135" t="s">
        <v>149</v>
      </c>
      <c r="C15" s="152"/>
      <c r="D15" s="152"/>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54"/>
    </row>
    <row r="16" spans="1:105" ht="18">
      <c r="A16" s="155"/>
      <c r="B16" s="156" t="s">
        <v>150</v>
      </c>
      <c r="C16" s="157"/>
      <c r="D16" s="157"/>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59"/>
    </row>
    <row r="17" spans="1:105" thickBot="1">
      <c r="A17" s="160"/>
      <c r="B17" s="161"/>
      <c r="C17" s="162"/>
      <c r="D17" s="162"/>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c r="CU17" s="170"/>
      <c r="CV17" s="170"/>
      <c r="CW17" s="170"/>
      <c r="CX17" s="170"/>
      <c r="CY17" s="170"/>
      <c r="CZ17" s="170"/>
      <c r="DA17" s="164"/>
    </row>
    <row r="18" spans="1:105" ht="18">
      <c r="A18" s="165" t="s">
        <v>151</v>
      </c>
      <c r="B18" s="166" t="s">
        <v>152</v>
      </c>
      <c r="C18" s="167"/>
      <c r="D18" s="167"/>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3"/>
    </row>
    <row r="19" spans="1:105" ht="18">
      <c r="A19" s="155"/>
      <c r="B19" s="135" t="s">
        <v>153</v>
      </c>
      <c r="C19" s="167"/>
      <c r="D19" s="167"/>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5"/>
    </row>
    <row r="20" spans="1:105" ht="18">
      <c r="A20" s="155"/>
      <c r="B20" s="176" t="s">
        <v>198</v>
      </c>
      <c r="C20" s="152">
        <f>VLOOKUP(【100名】給与計算!B20,[7]給与項目マスタ!$B$3:$C$15,2,0)</f>
        <v>1</v>
      </c>
      <c r="D20" s="16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c r="BW20" s="177"/>
      <c r="BX20" s="177"/>
      <c r="BY20" s="177"/>
      <c r="BZ20" s="177"/>
      <c r="CA20" s="177"/>
      <c r="CB20" s="177"/>
      <c r="CC20" s="177"/>
      <c r="CD20" s="177"/>
      <c r="CE20" s="177"/>
      <c r="CF20" s="177"/>
      <c r="CG20" s="177"/>
      <c r="CH20" s="177"/>
      <c r="CI20" s="177"/>
      <c r="CJ20" s="177"/>
      <c r="CK20" s="177"/>
      <c r="CL20" s="177"/>
      <c r="CM20" s="177"/>
      <c r="CN20" s="177"/>
      <c r="CO20" s="177"/>
      <c r="CP20" s="177"/>
      <c r="CQ20" s="177"/>
      <c r="CR20" s="177"/>
      <c r="CS20" s="177"/>
      <c r="CT20" s="177"/>
      <c r="CU20" s="177"/>
      <c r="CV20" s="177"/>
      <c r="CW20" s="177"/>
      <c r="CX20" s="177"/>
      <c r="CY20" s="177"/>
      <c r="CZ20" s="177"/>
      <c r="DA20" s="178"/>
    </row>
    <row r="21" spans="1:105" thickBot="1">
      <c r="A21" s="160"/>
      <c r="B21" s="161" t="s">
        <v>199</v>
      </c>
      <c r="C21" s="152">
        <f>VLOOKUP(【100名】給与計算!B21,[7]給与項目マスタ!$B$3:$C$15,2,0)</f>
        <v>1</v>
      </c>
      <c r="D21" s="167"/>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c r="BS21" s="179"/>
      <c r="BT21" s="179"/>
      <c r="BU21" s="179"/>
      <c r="BV21" s="179"/>
      <c r="BW21" s="179"/>
      <c r="BX21" s="179"/>
      <c r="BY21" s="179"/>
      <c r="BZ21" s="179"/>
      <c r="CA21" s="179"/>
      <c r="CB21" s="179"/>
      <c r="CC21" s="179"/>
      <c r="CD21" s="179"/>
      <c r="CE21" s="179"/>
      <c r="CF21" s="179"/>
      <c r="CG21" s="179"/>
      <c r="CH21" s="179"/>
      <c r="CI21" s="179"/>
      <c r="CJ21" s="179"/>
      <c r="CK21" s="179"/>
      <c r="CL21" s="179"/>
      <c r="CM21" s="179"/>
      <c r="CN21" s="179"/>
      <c r="CO21" s="179"/>
      <c r="CP21" s="179"/>
      <c r="CQ21" s="179"/>
      <c r="CR21" s="179"/>
      <c r="CS21" s="179"/>
      <c r="CT21" s="179"/>
      <c r="CU21" s="179"/>
      <c r="CV21" s="179"/>
      <c r="CW21" s="179"/>
      <c r="CX21" s="179"/>
      <c r="CY21" s="179"/>
      <c r="CZ21" s="179"/>
      <c r="DA21" s="180"/>
    </row>
    <row r="22" spans="1:105" ht="18">
      <c r="A22" s="155" t="s">
        <v>154</v>
      </c>
      <c r="B22" s="166" t="s">
        <v>200</v>
      </c>
      <c r="C22" s="152">
        <f>VLOOKUP(【100名】給与計算!B22,[7]給与項目マスタ!$B$3:$C$15,2,0)</f>
        <v>1</v>
      </c>
      <c r="D22" s="167">
        <f>VLOOKUP(B22,[7]給与項目マスタ!$B$3:$D$15,3,0)</f>
        <v>1</v>
      </c>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3"/>
    </row>
    <row r="23" spans="1:105" ht="18">
      <c r="A23" s="155"/>
      <c r="B23" s="166" t="s">
        <v>201</v>
      </c>
      <c r="C23" s="152">
        <f>VLOOKUP(【100名】給与計算!B23,[7]給与項目マスタ!$B$3:$C$15,2,0)</f>
        <v>1</v>
      </c>
      <c r="D23" s="167">
        <f>VLOOKUP(B23,[7]給与項目マスタ!$B$3:$D$15,3,0)</f>
        <v>1</v>
      </c>
      <c r="E23" s="174"/>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c r="CB23" s="172"/>
      <c r="CC23" s="172"/>
      <c r="CD23" s="172"/>
      <c r="CE23" s="172"/>
      <c r="CF23" s="172"/>
      <c r="CG23" s="172"/>
      <c r="CH23" s="172"/>
      <c r="CI23" s="172"/>
      <c r="CJ23" s="172"/>
      <c r="CK23" s="172"/>
      <c r="CL23" s="172"/>
      <c r="CM23" s="172"/>
      <c r="CN23" s="172"/>
      <c r="CO23" s="172"/>
      <c r="CP23" s="172"/>
      <c r="CQ23" s="172"/>
      <c r="CR23" s="172"/>
      <c r="CS23" s="172"/>
      <c r="CT23" s="172"/>
      <c r="CU23" s="172"/>
      <c r="CV23" s="172"/>
      <c r="CW23" s="172"/>
      <c r="CX23" s="172"/>
      <c r="CY23" s="172"/>
      <c r="CZ23" s="172"/>
      <c r="DA23" s="173"/>
    </row>
    <row r="24" spans="1:105" ht="18">
      <c r="A24" s="155"/>
      <c r="B24" s="166" t="s">
        <v>202</v>
      </c>
      <c r="C24" s="152">
        <f>VLOOKUP(【100名】給与計算!B24,[7]給与項目マスタ!$B$3:$C$15,2,0)</f>
        <v>1</v>
      </c>
      <c r="D24" s="167">
        <f>VLOOKUP(B24,[7]給与項目マスタ!$B$3:$D$15,3,0)</f>
        <v>0</v>
      </c>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5"/>
    </row>
    <row r="25" spans="1:105" ht="18">
      <c r="A25" s="155"/>
      <c r="B25" s="166" t="s">
        <v>203</v>
      </c>
      <c r="C25" s="152">
        <f>VLOOKUP(【100名】給与計算!B25,[7]給与項目マスタ!$B$3:$C$15,2,0)</f>
        <v>1</v>
      </c>
      <c r="D25" s="167">
        <f>VLOOKUP(B25,[7]給与項目マスタ!$B$3:$D$15,3,0)</f>
        <v>0</v>
      </c>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5"/>
    </row>
    <row r="26" spans="1:105" ht="18">
      <c r="A26" s="155"/>
      <c r="B26" s="166" t="s">
        <v>204</v>
      </c>
      <c r="C26" s="152">
        <f>VLOOKUP(【100名】給与計算!B26,[7]給与項目マスタ!$B$3:$C$15,2,0)</f>
        <v>0</v>
      </c>
      <c r="D26" s="167">
        <f>VLOOKUP(B26,[7]給与項目マスタ!$B$3:$D$15,3,0)</f>
        <v>0</v>
      </c>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4"/>
      <c r="BI26" s="174"/>
      <c r="BJ26" s="174"/>
      <c r="BK26" s="174"/>
      <c r="BL26" s="174"/>
      <c r="BM26" s="174"/>
      <c r="BN26" s="174"/>
      <c r="BO26" s="174"/>
      <c r="BP26" s="174"/>
      <c r="BQ26" s="174"/>
      <c r="BR26" s="174"/>
      <c r="BS26" s="174"/>
      <c r="BT26" s="174"/>
      <c r="BU26" s="174"/>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174"/>
      <c r="CR26" s="174"/>
      <c r="CS26" s="174"/>
      <c r="CT26" s="174"/>
      <c r="CU26" s="174"/>
      <c r="CV26" s="174"/>
      <c r="CW26" s="174"/>
      <c r="CX26" s="174"/>
      <c r="CY26" s="174"/>
      <c r="CZ26" s="174"/>
      <c r="DA26" s="175"/>
    </row>
    <row r="27" spans="1:105" ht="18">
      <c r="A27" s="155"/>
      <c r="B27" s="166" t="s">
        <v>205</v>
      </c>
      <c r="C27" s="152">
        <f>VLOOKUP(【100名】給与計算!B27,[7]給与項目マスタ!$B$3:$C$15,2,0)</f>
        <v>1</v>
      </c>
      <c r="D27" s="167">
        <f>VLOOKUP(B27,[7]給与項目マスタ!$B$3:$D$15,3,0)</f>
        <v>0</v>
      </c>
      <c r="E27" s="181"/>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c r="DA27" s="175"/>
    </row>
    <row r="28" spans="1:105" ht="19.2" customHeight="1">
      <c r="A28" s="155"/>
      <c r="B28" s="166" t="s">
        <v>206</v>
      </c>
      <c r="C28" s="152">
        <f>VLOOKUP(【100名】給与計算!B28,[7]給与項目マスタ!$B$3:$C$15,2,0)</f>
        <v>1</v>
      </c>
      <c r="D28" s="167">
        <f>VLOOKUP(B28,[7]給与項目マスタ!$B$3:$D$15,3,0)</f>
        <v>0</v>
      </c>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2"/>
    </row>
    <row r="29" spans="1:105" ht="19.2" customHeight="1">
      <c r="A29" s="155"/>
      <c r="B29" s="166" t="s">
        <v>207</v>
      </c>
      <c r="C29" s="152">
        <f>VLOOKUP(【100名】給与計算!B29,[7]給与項目マスタ!$B$3:$C$15,2,0)</f>
        <v>1</v>
      </c>
      <c r="D29" s="167">
        <f>VLOOKUP(B29,[7]給与項目マスタ!$B$3:$D$15,3,0)</f>
        <v>0</v>
      </c>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2"/>
    </row>
    <row r="30" spans="1:105" ht="19.2" customHeight="1">
      <c r="A30" s="183"/>
      <c r="B30" s="166" t="s">
        <v>208</v>
      </c>
      <c r="C30" s="152">
        <f>VLOOKUP(【100名】給与計算!B30,[7]給与項目マスタ!$B$3:$C$15,2,0)</f>
        <v>1</v>
      </c>
      <c r="D30" s="167">
        <f>VLOOKUP(B30,[7]給与項目マスタ!$B$3:$D$15,3,0)</f>
        <v>1</v>
      </c>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5"/>
    </row>
    <row r="31" spans="1:105" ht="19.2" customHeight="1" thickBot="1">
      <c r="A31" s="184"/>
      <c r="B31" s="161" t="s">
        <v>208</v>
      </c>
      <c r="C31" s="162">
        <f>VLOOKUP(【100名】給与計算!B31,[7]給与項目マスタ!$B$3:$C$15,2,0)</f>
        <v>1</v>
      </c>
      <c r="D31" s="162">
        <f>VLOOKUP(B31,[7]給与項目マスタ!$B$3:$D$15,3,0)</f>
        <v>1</v>
      </c>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0"/>
    </row>
    <row r="32" spans="1:105" ht="19.2" customHeight="1" thickBot="1">
      <c r="A32" s="186" t="s">
        <v>155</v>
      </c>
      <c r="B32" s="187"/>
      <c r="C32" s="188"/>
      <c r="D32" s="188"/>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89"/>
      <c r="BZ32" s="189"/>
      <c r="CA32" s="189"/>
      <c r="CB32" s="189"/>
      <c r="CC32" s="189"/>
      <c r="CD32" s="189"/>
      <c r="CE32" s="189"/>
      <c r="CF32" s="189"/>
      <c r="CG32" s="189"/>
      <c r="CH32" s="189"/>
      <c r="CI32" s="189"/>
      <c r="CJ32" s="189"/>
      <c r="CK32" s="189"/>
      <c r="CL32" s="189"/>
      <c r="CM32" s="189"/>
      <c r="CN32" s="189"/>
      <c r="CO32" s="189"/>
      <c r="CP32" s="189"/>
      <c r="CQ32" s="189"/>
      <c r="CR32" s="189"/>
      <c r="CS32" s="189"/>
      <c r="CT32" s="189"/>
      <c r="CU32" s="189"/>
      <c r="CV32" s="189"/>
      <c r="CW32" s="189"/>
      <c r="CX32" s="189"/>
      <c r="CY32" s="189"/>
      <c r="CZ32" s="189"/>
      <c r="DA32" s="190"/>
    </row>
    <row r="33" spans="1:105" ht="19.2" customHeight="1" outlineLevel="1" thickBot="1">
      <c r="A33" s="184"/>
      <c r="B33" s="161" t="s">
        <v>156</v>
      </c>
      <c r="C33" s="191"/>
      <c r="D33" s="191"/>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3"/>
    </row>
    <row r="34" spans="1:105" ht="19.2" customHeight="1" outlineLevel="1" thickBot="1">
      <c r="A34" s="184"/>
      <c r="B34" s="161" t="s">
        <v>157</v>
      </c>
      <c r="C34" s="162"/>
      <c r="D34" s="162"/>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80"/>
    </row>
    <row r="35" spans="1:105" ht="18">
      <c r="A35" s="155" t="s">
        <v>158</v>
      </c>
      <c r="B35" s="166" t="s">
        <v>159</v>
      </c>
      <c r="C35" s="167"/>
      <c r="D35" s="167"/>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5"/>
      <c r="CO35" s="195"/>
      <c r="CP35" s="195"/>
      <c r="CQ35" s="195"/>
      <c r="CR35" s="195"/>
      <c r="CS35" s="195"/>
      <c r="CT35" s="195"/>
      <c r="CU35" s="195"/>
      <c r="CV35" s="195"/>
      <c r="CW35" s="195"/>
      <c r="CX35" s="195"/>
      <c r="CY35" s="195"/>
      <c r="CZ35" s="195"/>
      <c r="DA35" s="173"/>
    </row>
    <row r="36" spans="1:105" ht="18">
      <c r="A36" s="155"/>
      <c r="B36" s="135" t="s">
        <v>160</v>
      </c>
      <c r="C36" s="167"/>
      <c r="D36" s="167"/>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c r="CR36" s="195"/>
      <c r="CS36" s="195"/>
      <c r="CT36" s="195"/>
      <c r="CU36" s="195"/>
      <c r="CV36" s="195"/>
      <c r="CW36" s="195"/>
      <c r="CX36" s="195"/>
      <c r="CY36" s="195"/>
      <c r="CZ36" s="195"/>
      <c r="DA36" s="175"/>
    </row>
    <row r="37" spans="1:105" ht="18">
      <c r="A37" s="155"/>
      <c r="B37" s="135" t="s">
        <v>161</v>
      </c>
      <c r="C37" s="167"/>
      <c r="D37" s="167"/>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5"/>
      <c r="BZ37" s="195"/>
      <c r="CA37" s="195"/>
      <c r="CB37" s="195"/>
      <c r="CC37" s="195"/>
      <c r="CD37" s="195"/>
      <c r="CE37" s="195"/>
      <c r="CF37" s="195"/>
      <c r="CG37" s="195"/>
      <c r="CH37" s="195"/>
      <c r="CI37" s="195"/>
      <c r="CJ37" s="195"/>
      <c r="CK37" s="195"/>
      <c r="CL37" s="195"/>
      <c r="CM37" s="195"/>
      <c r="CN37" s="195"/>
      <c r="CO37" s="195"/>
      <c r="CP37" s="195"/>
      <c r="CQ37" s="195"/>
      <c r="CR37" s="195"/>
      <c r="CS37" s="195"/>
      <c r="CT37" s="195"/>
      <c r="CU37" s="195"/>
      <c r="CV37" s="195"/>
      <c r="CW37" s="195"/>
      <c r="CX37" s="195"/>
      <c r="CY37" s="195"/>
      <c r="CZ37" s="195"/>
      <c r="DA37" s="175"/>
    </row>
    <row r="38" spans="1:105" ht="18">
      <c r="A38" s="155"/>
      <c r="B38" s="135" t="s">
        <v>162</v>
      </c>
      <c r="C38" s="167"/>
      <c r="D38" s="167"/>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5"/>
      <c r="CT38" s="195"/>
      <c r="CU38" s="195"/>
      <c r="CV38" s="195"/>
      <c r="CW38" s="195"/>
      <c r="CX38" s="195"/>
      <c r="CY38" s="195"/>
      <c r="CZ38" s="195"/>
      <c r="DA38" s="175"/>
    </row>
    <row r="39" spans="1:105" thickBot="1">
      <c r="A39" s="160"/>
      <c r="B39" s="161" t="s">
        <v>163</v>
      </c>
      <c r="C39" s="162"/>
      <c r="D39" s="162"/>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179"/>
      <c r="CA39" s="179"/>
      <c r="CB39" s="179"/>
      <c r="CC39" s="179"/>
      <c r="CD39" s="179"/>
      <c r="CE39" s="179"/>
      <c r="CF39" s="179"/>
      <c r="CG39" s="179"/>
      <c r="CH39" s="179"/>
      <c r="CI39" s="179"/>
      <c r="CJ39" s="179"/>
      <c r="CK39" s="179"/>
      <c r="CL39" s="179"/>
      <c r="CM39" s="179"/>
      <c r="CN39" s="179"/>
      <c r="CO39" s="179"/>
      <c r="CP39" s="179"/>
      <c r="CQ39" s="179"/>
      <c r="CR39" s="179"/>
      <c r="CS39" s="179"/>
      <c r="CT39" s="179"/>
      <c r="CU39" s="179"/>
      <c r="CV39" s="179"/>
      <c r="CW39" s="179"/>
      <c r="CX39" s="179"/>
      <c r="CY39" s="179"/>
      <c r="CZ39" s="179"/>
      <c r="DA39" s="180"/>
    </row>
    <row r="40" spans="1:105" ht="18">
      <c r="A40" s="196" t="s">
        <v>164</v>
      </c>
      <c r="B40" s="136"/>
      <c r="C40" s="197"/>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8"/>
      <c r="CO40" s="198"/>
      <c r="CP40" s="198"/>
      <c r="CQ40" s="198"/>
      <c r="CR40" s="198"/>
      <c r="CS40" s="198"/>
      <c r="CT40" s="198"/>
      <c r="CU40" s="198"/>
      <c r="CV40" s="198"/>
      <c r="CW40" s="198"/>
      <c r="CX40" s="198"/>
      <c r="CY40" s="198"/>
      <c r="CZ40" s="198"/>
      <c r="DA40" s="173"/>
    </row>
    <row r="41" spans="1:105" thickBot="1">
      <c r="A41" s="199" t="s">
        <v>165</v>
      </c>
      <c r="B41" s="187"/>
      <c r="C41" s="200"/>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1"/>
      <c r="BS41" s="201"/>
      <c r="BT41" s="201"/>
      <c r="BU41" s="201"/>
      <c r="BV41" s="201"/>
      <c r="BW41" s="201"/>
      <c r="BX41" s="201"/>
      <c r="BY41" s="201"/>
      <c r="BZ41" s="201"/>
      <c r="CA41" s="201"/>
      <c r="CB41" s="201"/>
      <c r="CC41" s="201"/>
      <c r="CD41" s="201"/>
      <c r="CE41" s="201"/>
      <c r="CF41" s="201"/>
      <c r="CG41" s="201"/>
      <c r="CH41" s="201"/>
      <c r="CI41" s="201"/>
      <c r="CJ41" s="201"/>
      <c r="CK41" s="201"/>
      <c r="CL41" s="201"/>
      <c r="CM41" s="201"/>
      <c r="CN41" s="201"/>
      <c r="CO41" s="201"/>
      <c r="CP41" s="201"/>
      <c r="CQ41" s="201"/>
      <c r="CR41" s="201"/>
      <c r="CS41" s="201"/>
      <c r="CT41" s="201"/>
      <c r="CU41" s="201"/>
      <c r="CV41" s="201"/>
      <c r="CW41" s="201"/>
      <c r="CX41" s="201"/>
      <c r="CY41" s="201"/>
      <c r="CZ41" s="201"/>
      <c r="DA41" s="180"/>
    </row>
    <row r="42" spans="1:105" ht="18">
      <c r="A42" s="165" t="s">
        <v>166</v>
      </c>
      <c r="B42" s="166" t="s">
        <v>167</v>
      </c>
      <c r="C42" s="167"/>
      <c r="D42" s="167"/>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5"/>
      <c r="CT42" s="195"/>
      <c r="CU42" s="195"/>
      <c r="CV42" s="195"/>
      <c r="CW42" s="195"/>
      <c r="CX42" s="195"/>
      <c r="CY42" s="195"/>
      <c r="CZ42" s="195"/>
      <c r="DA42" s="173"/>
    </row>
    <row r="43" spans="1:105" ht="18">
      <c r="A43" s="155"/>
      <c r="B43" s="135" t="s">
        <v>168</v>
      </c>
      <c r="C43" s="152"/>
      <c r="D43" s="15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c r="BV43" s="202"/>
      <c r="BW43" s="202"/>
      <c r="BX43" s="202"/>
      <c r="BY43" s="202"/>
      <c r="BZ43" s="202"/>
      <c r="CA43" s="202"/>
      <c r="CB43" s="202"/>
      <c r="CC43" s="202"/>
      <c r="CD43" s="202"/>
      <c r="CE43" s="202"/>
      <c r="CF43" s="202"/>
      <c r="CG43" s="202"/>
      <c r="CH43" s="202"/>
      <c r="CI43" s="202"/>
      <c r="CJ43" s="202"/>
      <c r="CK43" s="202"/>
      <c r="CL43" s="202"/>
      <c r="CM43" s="202"/>
      <c r="CN43" s="202"/>
      <c r="CO43" s="202"/>
      <c r="CP43" s="202"/>
      <c r="CQ43" s="202"/>
      <c r="CR43" s="202"/>
      <c r="CS43" s="202"/>
      <c r="CT43" s="202"/>
      <c r="CU43" s="202"/>
      <c r="CV43" s="202"/>
      <c r="CW43" s="202"/>
      <c r="CX43" s="202"/>
      <c r="CY43" s="202"/>
      <c r="CZ43" s="202"/>
      <c r="DA43" s="175"/>
    </row>
    <row r="44" spans="1:105" ht="18">
      <c r="A44" s="155"/>
      <c r="B44" s="135" t="s">
        <v>169</v>
      </c>
      <c r="C44" s="152"/>
      <c r="D44" s="15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c r="BV44" s="202"/>
      <c r="BW44" s="202"/>
      <c r="BX44" s="202"/>
      <c r="BY44" s="202"/>
      <c r="BZ44" s="202"/>
      <c r="CA44" s="202"/>
      <c r="CB44" s="202"/>
      <c r="CC44" s="202"/>
      <c r="CD44" s="202"/>
      <c r="CE44" s="202"/>
      <c r="CF44" s="202"/>
      <c r="CG44" s="202"/>
      <c r="CH44" s="202"/>
      <c r="CI44" s="202"/>
      <c r="CJ44" s="202"/>
      <c r="CK44" s="202"/>
      <c r="CL44" s="202"/>
      <c r="CM44" s="202"/>
      <c r="CN44" s="202"/>
      <c r="CO44" s="202"/>
      <c r="CP44" s="202"/>
      <c r="CQ44" s="202"/>
      <c r="CR44" s="202"/>
      <c r="CS44" s="202"/>
      <c r="CT44" s="202"/>
      <c r="CU44" s="202"/>
      <c r="CV44" s="202"/>
      <c r="CW44" s="202"/>
      <c r="CX44" s="202"/>
      <c r="CY44" s="202"/>
      <c r="CZ44" s="202"/>
      <c r="DA44" s="175"/>
    </row>
    <row r="45" spans="1:105" ht="18">
      <c r="A45" s="155"/>
      <c r="B45" s="156" t="s">
        <v>170</v>
      </c>
      <c r="C45" s="157"/>
      <c r="D45" s="157"/>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182"/>
    </row>
    <row r="46" spans="1:105" thickBot="1">
      <c r="A46" s="199" t="s">
        <v>171</v>
      </c>
      <c r="B46" s="187"/>
      <c r="C46" s="162"/>
      <c r="D46" s="162"/>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1"/>
      <c r="BR46" s="201"/>
      <c r="BS46" s="201"/>
      <c r="BT46" s="201"/>
      <c r="BU46" s="201"/>
      <c r="BV46" s="201"/>
      <c r="BW46" s="201"/>
      <c r="BX46" s="201"/>
      <c r="BY46" s="201"/>
      <c r="BZ46" s="201"/>
      <c r="CA46" s="201"/>
      <c r="CB46" s="201"/>
      <c r="CC46" s="201"/>
      <c r="CD46" s="201"/>
      <c r="CE46" s="201"/>
      <c r="CF46" s="201"/>
      <c r="CG46" s="201"/>
      <c r="CH46" s="201"/>
      <c r="CI46" s="201"/>
      <c r="CJ46" s="201"/>
      <c r="CK46" s="201"/>
      <c r="CL46" s="201"/>
      <c r="CM46" s="201"/>
      <c r="CN46" s="201"/>
      <c r="CO46" s="201"/>
      <c r="CP46" s="201"/>
      <c r="CQ46" s="201"/>
      <c r="CR46" s="201"/>
      <c r="CS46" s="201"/>
      <c r="CT46" s="201"/>
      <c r="CU46" s="201"/>
      <c r="CV46" s="201"/>
      <c r="CW46" s="201"/>
      <c r="CX46" s="201"/>
      <c r="CY46" s="201"/>
      <c r="CZ46" s="201"/>
      <c r="DA46" s="180"/>
    </row>
    <row r="47" spans="1:105" ht="18" outlineLevel="1">
      <c r="A47" s="155" t="s">
        <v>172</v>
      </c>
      <c r="B47" s="166" t="s">
        <v>173</v>
      </c>
      <c r="C47" s="167"/>
      <c r="D47" s="167"/>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5"/>
      <c r="BR47" s="195"/>
      <c r="BS47" s="195"/>
      <c r="BT47" s="195"/>
      <c r="BU47" s="195"/>
      <c r="BV47" s="195"/>
      <c r="BW47" s="195"/>
      <c r="BX47" s="195"/>
      <c r="BY47" s="195"/>
      <c r="BZ47" s="195"/>
      <c r="CA47" s="195"/>
      <c r="CB47" s="195"/>
      <c r="CC47" s="195"/>
      <c r="CD47" s="195"/>
      <c r="CE47" s="195"/>
      <c r="CF47" s="195"/>
      <c r="CG47" s="195"/>
      <c r="CH47" s="195"/>
      <c r="CI47" s="195"/>
      <c r="CJ47" s="195"/>
      <c r="CK47" s="195"/>
      <c r="CL47" s="195"/>
      <c r="CM47" s="195"/>
      <c r="CN47" s="195"/>
      <c r="CO47" s="195"/>
      <c r="CP47" s="195"/>
      <c r="CQ47" s="195"/>
      <c r="CR47" s="195"/>
      <c r="CS47" s="195"/>
      <c r="CT47" s="195"/>
      <c r="CU47" s="195"/>
      <c r="CV47" s="195"/>
      <c r="CW47" s="195"/>
      <c r="CX47" s="195"/>
      <c r="CY47" s="195"/>
      <c r="CZ47" s="195"/>
      <c r="DA47" s="173"/>
    </row>
    <row r="48" spans="1:105" ht="18" outlineLevel="1">
      <c r="A48" s="155"/>
      <c r="B48" s="135" t="s">
        <v>174</v>
      </c>
      <c r="C48" s="152"/>
      <c r="D48" s="15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c r="BW48" s="202"/>
      <c r="BX48" s="202"/>
      <c r="BY48" s="202"/>
      <c r="BZ48" s="202"/>
      <c r="CA48" s="202"/>
      <c r="CB48" s="202"/>
      <c r="CC48" s="202"/>
      <c r="CD48" s="202"/>
      <c r="CE48" s="202"/>
      <c r="CF48" s="202"/>
      <c r="CG48" s="202"/>
      <c r="CH48" s="202"/>
      <c r="CI48" s="202"/>
      <c r="CJ48" s="202"/>
      <c r="CK48" s="202"/>
      <c r="CL48" s="202"/>
      <c r="CM48" s="202"/>
      <c r="CN48" s="202"/>
      <c r="CO48" s="202"/>
      <c r="CP48" s="202"/>
      <c r="CQ48" s="202"/>
      <c r="CR48" s="202"/>
      <c r="CS48" s="202"/>
      <c r="CT48" s="202"/>
      <c r="CU48" s="202"/>
      <c r="CV48" s="202"/>
      <c r="CW48" s="202"/>
      <c r="CX48" s="202"/>
      <c r="CY48" s="202"/>
      <c r="CZ48" s="202"/>
      <c r="DA48" s="175"/>
    </row>
    <row r="49" spans="1:105" ht="18" outlineLevel="1">
      <c r="A49" s="204"/>
      <c r="B49" s="135" t="s">
        <v>175</v>
      </c>
      <c r="C49" s="152"/>
      <c r="D49" s="15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c r="BW49" s="202"/>
      <c r="BX49" s="202"/>
      <c r="BY49" s="202"/>
      <c r="BZ49" s="202"/>
      <c r="CA49" s="202"/>
      <c r="CB49" s="202"/>
      <c r="CC49" s="202"/>
      <c r="CD49" s="202"/>
      <c r="CE49" s="202"/>
      <c r="CF49" s="202"/>
      <c r="CG49" s="202"/>
      <c r="CH49" s="202"/>
      <c r="CI49" s="202"/>
      <c r="CJ49" s="202"/>
      <c r="CK49" s="202"/>
      <c r="CL49" s="202"/>
      <c r="CM49" s="202"/>
      <c r="CN49" s="202"/>
      <c r="CO49" s="202"/>
      <c r="CP49" s="202"/>
      <c r="CQ49" s="202"/>
      <c r="CR49" s="202"/>
      <c r="CS49" s="202"/>
      <c r="CT49" s="202"/>
      <c r="CU49" s="202"/>
      <c r="CV49" s="202"/>
      <c r="CW49" s="202"/>
      <c r="CX49" s="202"/>
      <c r="CY49" s="202"/>
      <c r="CZ49" s="202"/>
      <c r="DA49" s="175"/>
    </row>
    <row r="50" spans="1:105" ht="18" outlineLevel="1">
      <c r="A50" s="196" t="s">
        <v>176</v>
      </c>
      <c r="B50" s="205"/>
      <c r="C50" s="152"/>
      <c r="D50" s="152"/>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175"/>
    </row>
    <row r="51" spans="1:105" ht="18">
      <c r="A51" s="207" t="s">
        <v>177</v>
      </c>
      <c r="B51" s="205"/>
      <c r="C51" s="208"/>
      <c r="D51" s="208"/>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175"/>
    </row>
    <row r="52" spans="1:105" ht="18">
      <c r="A52" s="151" t="s">
        <v>178</v>
      </c>
      <c r="B52" s="135" t="s">
        <v>130</v>
      </c>
      <c r="C52" s="152"/>
      <c r="D52" s="152"/>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175"/>
    </row>
    <row r="53" spans="1:105" outlineLevel="1" thickBot="1">
      <c r="A53" s="155"/>
      <c r="B53" s="161" t="s">
        <v>179</v>
      </c>
      <c r="C53" s="162"/>
      <c r="D53" s="162"/>
      <c r="E53" s="210" t="str">
        <f>IF(E2="","",IF([3]社員情報!$P3="甲",IF(E51&gt;=3500000,(E51-3500000)*45.945%,IF(E51&gt;=2250000,(E51-2250000)*40.84%,IF(E51&gt;=2210000,(E51-2210000)*40.84%,IF(E51&gt;=2170000,(E51-2170000)*40.84%,IF(E51&gt;=2130000,(E51-2130000)*40.84%,IF(E51&gt;=1710000,(E51-1710000)*40.84%,IF(E51&gt;=960000,(E51-960000)*33.693%,IF(E51&gt;=790000,(E51-790000)*23.483%,IF(E51&gt;=740000,(E51-740000)*20.42%,0))))))))),IF(E51&gt;=1710000,(E51-1710000)*45.945%,IF(E51&gt;=740000,(E51-740000)*40.84%,0))))</f>
        <v/>
      </c>
      <c r="F53" s="210" t="str">
        <f>IF(F2="","",IF([3]社員情報!$P4="甲",IF(F51&gt;=3500000,(F51-3500000)*45.945%,IF(F51&gt;=2250000,(F51-2250000)*40.84%,IF(F51&gt;=2210000,(F51-2210000)*40.84%,IF(F51&gt;=2170000,(F51-2170000)*40.84%,IF(F51&gt;=2130000,(F51-2130000)*40.84%,IF(F51&gt;=1710000,(F51-1710000)*40.84%,IF(F51&gt;=960000,(F51-960000)*33.693%,IF(F51&gt;=790000,(F51-790000)*23.483%,IF(F51&gt;=740000,(F51-740000)*20.42%,0))))))))),IF(F51&gt;=1710000,(F51-1710000)*45.945%,IF(F51&gt;=740000,(F51-740000)*40.84%,0))))</f>
        <v/>
      </c>
      <c r="G53" s="210" t="str">
        <f>IF(G2="","",IF([3]社員情報!$P5="甲",IF(G51&gt;=3500000,(G51-3500000)*45.945%,IF(G51&gt;=2250000,(G51-2250000)*40.84%,IF(G51&gt;=2210000,(G51-2210000)*40.84%,IF(G51&gt;=2170000,(G51-2170000)*40.84%,IF(G51&gt;=2130000,(G51-2130000)*40.84%,IF(G51&gt;=1710000,(G51-1710000)*40.84%,IF(G51&gt;=960000,(G51-960000)*33.693%,IF(G51&gt;=790000,(G51-790000)*23.483%,IF(G51&gt;=740000,(G51-740000)*20.42%,0))))))))),IF(G51&gt;=1710000,(G51-1710000)*45.945%,IF(G51&gt;=740000,(G51-740000)*40.84%,0))))</f>
        <v/>
      </c>
      <c r="H53" s="210" t="str">
        <f>IF(H2="","",IF([3]社員情報!$P6="甲",IF(H51&gt;=3500000,(H51-3500000)*45.945%,IF(H51&gt;=2250000,(H51-2250000)*40.84%,IF(H51&gt;=2210000,(H51-2210000)*40.84%,IF(H51&gt;=2170000,(H51-2170000)*40.84%,IF(H51&gt;=2130000,(H51-2130000)*40.84%,IF(H51&gt;=1710000,(H51-1710000)*40.84%,IF(H51&gt;=960000,(H51-960000)*33.693%,IF(H51&gt;=790000,(H51-790000)*23.483%,IF(H51&gt;=740000,(H51-740000)*20.42%,0))))))))),IF(H51&gt;=1710000,(H51-1710000)*45.945%,IF(H51&gt;=740000,(H51-740000)*40.84%,0))))</f>
        <v/>
      </c>
      <c r="I53" s="210" t="str">
        <f>IF(I2="","",IF([3]社員情報!$P7="甲",IF(I51&gt;=3500000,(I51-3500000)*45.945%,IF(I51&gt;=2250000,(I51-2250000)*40.84%,IF(I51&gt;=2210000,(I51-2210000)*40.84%,IF(I51&gt;=2170000,(I51-2170000)*40.84%,IF(I51&gt;=2130000,(I51-2130000)*40.84%,IF(I51&gt;=1710000,(I51-1710000)*40.84%,IF(I51&gt;=960000,(I51-960000)*33.693%,IF(I51&gt;=790000,(I51-790000)*23.483%,IF(I51&gt;=740000,(I51-740000)*20.42%,0))))))))),IF(I51&gt;=1710000,(I51-1710000)*45.945%,IF(I51&gt;=740000,(I51-740000)*40.84%,0))))</f>
        <v/>
      </c>
      <c r="J53" s="210" t="str">
        <f>IF(J2="","",IF([3]社員情報!$P8="甲",IF(J51&gt;=3500000,(J51-3500000)*45.945%,IF(J51&gt;=2250000,(J51-2250000)*40.84%,IF(J51&gt;=2210000,(J51-2210000)*40.84%,IF(J51&gt;=2170000,(J51-2170000)*40.84%,IF(J51&gt;=2130000,(J51-2130000)*40.84%,IF(J51&gt;=1710000,(J51-1710000)*40.84%,IF(J51&gt;=960000,(J51-960000)*33.693%,IF(J51&gt;=790000,(J51-790000)*23.483%,IF(J51&gt;=740000,(J51-740000)*20.42%,0))))))))),IF(J51&gt;=1710000,(J51-1710000)*45.945%,IF(J51&gt;=740000,(J51-740000)*40.84%,0))))</f>
        <v/>
      </c>
      <c r="K53" s="210" t="str">
        <f>IF(K2="","",IF([3]社員情報!$P9="甲",IF(K51&gt;=3500000,(K51-3500000)*45.945%,IF(K51&gt;=2250000,(K51-2250000)*40.84%,IF(K51&gt;=2210000,(K51-2210000)*40.84%,IF(K51&gt;=2170000,(K51-2170000)*40.84%,IF(K51&gt;=2130000,(K51-2130000)*40.84%,IF(K51&gt;=1710000,(K51-1710000)*40.84%,IF(K51&gt;=960000,(K51-960000)*33.693%,IF(K51&gt;=790000,(K51-790000)*23.483%,IF(K51&gt;=740000,(K51-740000)*20.42%,0))))))))),IF(K51&gt;=1710000,(K51-1710000)*45.945%,IF(K51&gt;=740000,(K51-740000)*40.84%,0))))</f>
        <v/>
      </c>
      <c r="L53" s="210" t="str">
        <f>IF(L2="","",IF([3]社員情報!$P10="甲",IF(L51&gt;=3500000,(L51-3500000)*45.945%,IF(L51&gt;=2250000,(L51-2250000)*40.84%,IF(L51&gt;=2210000,(L51-2210000)*40.84%,IF(L51&gt;=2170000,(L51-2170000)*40.84%,IF(L51&gt;=2130000,(L51-2130000)*40.84%,IF(L51&gt;=1710000,(L51-1710000)*40.84%,IF(L51&gt;=960000,(L51-960000)*33.693%,IF(L51&gt;=790000,(L51-790000)*23.483%,IF(L51&gt;=740000,(L51-740000)*20.42%,0))))))))),IF(L51&gt;=1710000,(L51-1710000)*45.945%,IF(L51&gt;=740000,(L51-740000)*40.84%,0))))</f>
        <v/>
      </c>
      <c r="M53" s="210" t="str">
        <f>IF(M2="","",IF([3]社員情報!$P11="甲",IF(M51&gt;=3500000,(M51-3500000)*45.945%,IF(M51&gt;=2250000,(M51-2250000)*40.84%,IF(M51&gt;=2210000,(M51-2210000)*40.84%,IF(M51&gt;=2170000,(M51-2170000)*40.84%,IF(M51&gt;=2130000,(M51-2130000)*40.84%,IF(M51&gt;=1710000,(M51-1710000)*40.84%,IF(M51&gt;=960000,(M51-960000)*33.693%,IF(M51&gt;=790000,(M51-790000)*23.483%,IF(M51&gt;=740000,(M51-740000)*20.42%,0))))))))),IF(M51&gt;=1710000,(M51-1710000)*45.945%,IF(M51&gt;=740000,(M51-740000)*40.84%,0))))</f>
        <v/>
      </c>
      <c r="N53" s="210" t="str">
        <f>IF(N2="","",IF([3]社員情報!$P12="甲",IF(N51&gt;=3500000,(N51-3500000)*45.945%,IF(N51&gt;=2250000,(N51-2250000)*40.84%,IF(N51&gt;=2210000,(N51-2210000)*40.84%,IF(N51&gt;=2170000,(N51-2170000)*40.84%,IF(N51&gt;=2130000,(N51-2130000)*40.84%,IF(N51&gt;=1710000,(N51-1710000)*40.84%,IF(N51&gt;=960000,(N51-960000)*33.693%,IF(N51&gt;=790000,(N51-790000)*23.483%,IF(N51&gt;=740000,(N51-740000)*20.42%,0))))))))),IF(N51&gt;=1710000,(N51-1710000)*45.945%,IF(N51&gt;=740000,(N51-740000)*40.84%,0))))</f>
        <v/>
      </c>
      <c r="O53" s="210" t="str">
        <f>IF(O2="","",IF([3]社員情報!$P13="甲",IF(O51&gt;=3500000,(O51-3500000)*45.945%,IF(O51&gt;=2250000,(O51-2250000)*40.84%,IF(O51&gt;=2210000,(O51-2210000)*40.84%,IF(O51&gt;=2170000,(O51-2170000)*40.84%,IF(O51&gt;=2130000,(O51-2130000)*40.84%,IF(O51&gt;=1710000,(O51-1710000)*40.84%,IF(O51&gt;=960000,(O51-960000)*33.693%,IF(O51&gt;=790000,(O51-790000)*23.483%,IF(O51&gt;=740000,(O51-740000)*20.42%,0))))))))),IF(O51&gt;=1710000,(O51-1710000)*45.945%,IF(O51&gt;=740000,(O51-740000)*40.84%,0))))</f>
        <v/>
      </c>
      <c r="P53" s="210" t="str">
        <f>IF(P2="","",IF([3]社員情報!$P14="甲",IF(P51&gt;=3500000,(P51-3500000)*45.945%,IF(P51&gt;=2250000,(P51-2250000)*40.84%,IF(P51&gt;=2210000,(P51-2210000)*40.84%,IF(P51&gt;=2170000,(P51-2170000)*40.84%,IF(P51&gt;=2130000,(P51-2130000)*40.84%,IF(P51&gt;=1710000,(P51-1710000)*40.84%,IF(P51&gt;=960000,(P51-960000)*33.693%,IF(P51&gt;=790000,(P51-790000)*23.483%,IF(P51&gt;=740000,(P51-740000)*20.42%,0))))))))),IF(P51&gt;=1710000,(P51-1710000)*45.945%,IF(P51&gt;=740000,(P51-740000)*40.84%,0))))</f>
        <v/>
      </c>
      <c r="Q53" s="210" t="str">
        <f>IF(Q2="","",IF([3]社員情報!$P15="甲",IF(Q51&gt;=3500000,(Q51-3500000)*45.945%,IF(Q51&gt;=2250000,(Q51-2250000)*40.84%,IF(Q51&gt;=2210000,(Q51-2210000)*40.84%,IF(Q51&gt;=2170000,(Q51-2170000)*40.84%,IF(Q51&gt;=2130000,(Q51-2130000)*40.84%,IF(Q51&gt;=1710000,(Q51-1710000)*40.84%,IF(Q51&gt;=960000,(Q51-960000)*33.693%,IF(Q51&gt;=790000,(Q51-790000)*23.483%,IF(Q51&gt;=740000,(Q51-740000)*20.42%,0))))))))),IF(Q51&gt;=1710000,(Q51-1710000)*45.945%,IF(Q51&gt;=740000,(Q51-740000)*40.84%,0))))</f>
        <v/>
      </c>
      <c r="R53" s="210" t="str">
        <f>IF(R2="","",IF([3]社員情報!$P16="甲",IF(R51&gt;=3500000,(R51-3500000)*45.945%,IF(R51&gt;=2250000,(R51-2250000)*40.84%,IF(R51&gt;=2210000,(R51-2210000)*40.84%,IF(R51&gt;=2170000,(R51-2170000)*40.84%,IF(R51&gt;=2130000,(R51-2130000)*40.84%,IF(R51&gt;=1710000,(R51-1710000)*40.84%,IF(R51&gt;=960000,(R51-960000)*33.693%,IF(R51&gt;=790000,(R51-790000)*23.483%,IF(R51&gt;=740000,(R51-740000)*20.42%,0))))))))),IF(R51&gt;=1710000,(R51-1710000)*45.945%,IF(R51&gt;=740000,(R51-740000)*40.84%,0))))</f>
        <v/>
      </c>
      <c r="S53" s="210" t="str">
        <f>IF(S2="","",IF([3]社員情報!$P17="甲",IF(S51&gt;=3500000,(S51-3500000)*45.945%,IF(S51&gt;=2250000,(S51-2250000)*40.84%,IF(S51&gt;=2210000,(S51-2210000)*40.84%,IF(S51&gt;=2170000,(S51-2170000)*40.84%,IF(S51&gt;=2130000,(S51-2130000)*40.84%,IF(S51&gt;=1710000,(S51-1710000)*40.84%,IF(S51&gt;=960000,(S51-960000)*33.693%,IF(S51&gt;=790000,(S51-790000)*23.483%,IF(S51&gt;=740000,(S51-740000)*20.42%,0))))))))),IF(S51&gt;=1710000,(S51-1710000)*45.945%,IF(S51&gt;=740000,(S51-740000)*40.84%,0))))</f>
        <v/>
      </c>
      <c r="T53" s="210" t="str">
        <f>IF(T2="","",IF([3]社員情報!$P18="甲",IF(T51&gt;=3500000,(T51-3500000)*45.945%,IF(T51&gt;=2250000,(T51-2250000)*40.84%,IF(T51&gt;=2210000,(T51-2210000)*40.84%,IF(T51&gt;=2170000,(T51-2170000)*40.84%,IF(T51&gt;=2130000,(T51-2130000)*40.84%,IF(T51&gt;=1710000,(T51-1710000)*40.84%,IF(T51&gt;=960000,(T51-960000)*33.693%,IF(T51&gt;=790000,(T51-790000)*23.483%,IF(T51&gt;=740000,(T51-740000)*20.42%,0))))))))),IF(T51&gt;=1710000,(T51-1710000)*45.945%,IF(T51&gt;=740000,(T51-740000)*40.84%,0))))</f>
        <v/>
      </c>
      <c r="U53" s="210" t="str">
        <f>IF(U2="","",IF([3]社員情報!$P19="甲",IF(U51&gt;=3500000,(U51-3500000)*45.945%,IF(U51&gt;=2250000,(U51-2250000)*40.84%,IF(U51&gt;=2210000,(U51-2210000)*40.84%,IF(U51&gt;=2170000,(U51-2170000)*40.84%,IF(U51&gt;=2130000,(U51-2130000)*40.84%,IF(U51&gt;=1710000,(U51-1710000)*40.84%,IF(U51&gt;=960000,(U51-960000)*33.693%,IF(U51&gt;=790000,(U51-790000)*23.483%,IF(U51&gt;=740000,(U51-740000)*20.42%,0))))))))),IF(U51&gt;=1710000,(U51-1710000)*45.945%,IF(U51&gt;=740000,(U51-740000)*40.84%,0))))</f>
        <v/>
      </c>
      <c r="V53" s="210" t="str">
        <f>IF(V2="","",IF([3]社員情報!$P20="甲",IF(V51&gt;=3500000,(V51-3500000)*45.945%,IF(V51&gt;=2250000,(V51-2250000)*40.84%,IF(V51&gt;=2210000,(V51-2210000)*40.84%,IF(V51&gt;=2170000,(V51-2170000)*40.84%,IF(V51&gt;=2130000,(V51-2130000)*40.84%,IF(V51&gt;=1710000,(V51-1710000)*40.84%,IF(V51&gt;=960000,(V51-960000)*33.693%,IF(V51&gt;=790000,(V51-790000)*23.483%,IF(V51&gt;=740000,(V51-740000)*20.42%,0))))))))),IF(V51&gt;=1710000,(V51-1710000)*45.945%,IF(V51&gt;=740000,(V51-740000)*40.84%,0))))</f>
        <v/>
      </c>
      <c r="W53" s="210" t="str">
        <f>IF(W2="","",IF([3]社員情報!$P21="甲",IF(W51&gt;=3500000,(W51-3500000)*45.945%,IF(W51&gt;=2250000,(W51-2250000)*40.84%,IF(W51&gt;=2210000,(W51-2210000)*40.84%,IF(W51&gt;=2170000,(W51-2170000)*40.84%,IF(W51&gt;=2130000,(W51-2130000)*40.84%,IF(W51&gt;=1710000,(W51-1710000)*40.84%,IF(W51&gt;=960000,(W51-960000)*33.693%,IF(W51&gt;=790000,(W51-790000)*23.483%,IF(W51&gt;=740000,(W51-740000)*20.42%,0))))))))),IF(W51&gt;=1710000,(W51-1710000)*45.945%,IF(W51&gt;=740000,(W51-740000)*40.84%,0))))</f>
        <v/>
      </c>
      <c r="X53" s="210" t="str">
        <f>IF(X2="","",IF([3]社員情報!$P22="甲",IF(X51&gt;=3500000,(X51-3500000)*45.945%,IF(X51&gt;=2250000,(X51-2250000)*40.84%,IF(X51&gt;=2210000,(X51-2210000)*40.84%,IF(X51&gt;=2170000,(X51-2170000)*40.84%,IF(X51&gt;=2130000,(X51-2130000)*40.84%,IF(X51&gt;=1710000,(X51-1710000)*40.84%,IF(X51&gt;=960000,(X51-960000)*33.693%,IF(X51&gt;=790000,(X51-790000)*23.483%,IF(X51&gt;=740000,(X51-740000)*20.42%,0))))))))),IF(X51&gt;=1710000,(X51-1710000)*45.945%,IF(X51&gt;=740000,(X51-740000)*40.84%,0))))</f>
        <v/>
      </c>
      <c r="Y53" s="210" t="str">
        <f>IF(Y2="","",IF([3]社員情報!$P22="甲",IF(Y51&gt;=3500000,(Y51-3500000)*45.945%,IF(Y51&gt;=2250000,(Y51-2250000)*40.84%,IF(Y51&gt;=2210000,(Y51-2210000)*40.84%,IF(Y51&gt;=2170000,(Y51-2170000)*40.84%,IF(Y51&gt;=2130000,(Y51-2130000)*40.84%,IF(Y51&gt;=1710000,(Y51-1710000)*40.84%,IF(Y51&gt;=960000,(Y51-960000)*33.693%,IF(Y51&gt;=790000,(Y51-790000)*23.483%,IF(Y51&gt;=740000,(Y51-740000)*20.42%,0))))))))),IF(Y51&gt;=1710000,(Y51-1710000)*45.945%,IF(Y51&gt;=740000,(Y51-740000)*40.84%,0))))</f>
        <v/>
      </c>
      <c r="Z53" s="210" t="str">
        <f>IF(Z2="","",IF([3]社員情報!$P22="甲",IF(Z51&gt;=3500000,(Z51-3500000)*45.945%,IF(Z51&gt;=2250000,(Z51-2250000)*40.84%,IF(Z51&gt;=2210000,(Z51-2210000)*40.84%,IF(Z51&gt;=2170000,(Z51-2170000)*40.84%,IF(Z51&gt;=2130000,(Z51-2130000)*40.84%,IF(Z51&gt;=1710000,(Z51-1710000)*40.84%,IF(Z51&gt;=960000,(Z51-960000)*33.693%,IF(Z51&gt;=790000,(Z51-790000)*23.483%,IF(Z51&gt;=740000,(Z51-740000)*20.42%,0))))))))),IF(Z51&gt;=1710000,(Z51-1710000)*45.945%,IF(Z51&gt;=740000,(Z51-740000)*40.84%,0))))</f>
        <v/>
      </c>
      <c r="AA53" s="210" t="str">
        <f>IF(AA2="","",IF([3]社員情報!$P22="甲",IF(AA51&gt;=3500000,(AA51-3500000)*45.945%,IF(AA51&gt;=2250000,(AA51-2250000)*40.84%,IF(AA51&gt;=2210000,(AA51-2210000)*40.84%,IF(AA51&gt;=2170000,(AA51-2170000)*40.84%,IF(AA51&gt;=2130000,(AA51-2130000)*40.84%,IF(AA51&gt;=1710000,(AA51-1710000)*40.84%,IF(AA51&gt;=960000,(AA51-960000)*33.693%,IF(AA51&gt;=790000,(AA51-790000)*23.483%,IF(AA51&gt;=740000,(AA51-740000)*20.42%,0))))))))),IF(AA51&gt;=1710000,(AA51-1710000)*45.945%,IF(AA51&gt;=740000,(AA51-740000)*40.84%,0))))</f>
        <v/>
      </c>
      <c r="AB53" s="210" t="str">
        <f>IF(AB2="","",IF([3]社員情報!$P22="甲",IF(AB51&gt;=3500000,(AB51-3500000)*45.945%,IF(AB51&gt;=2250000,(AB51-2250000)*40.84%,IF(AB51&gt;=2210000,(AB51-2210000)*40.84%,IF(AB51&gt;=2170000,(AB51-2170000)*40.84%,IF(AB51&gt;=2130000,(AB51-2130000)*40.84%,IF(AB51&gt;=1710000,(AB51-1710000)*40.84%,IF(AB51&gt;=960000,(AB51-960000)*33.693%,IF(AB51&gt;=790000,(AB51-790000)*23.483%,IF(AB51&gt;=740000,(AB51-740000)*20.42%,0))))))))),IF(AB51&gt;=1710000,(AB51-1710000)*45.945%,IF(AB51&gt;=740000,(AB51-740000)*40.84%,0))))</f>
        <v/>
      </c>
      <c r="AC53" s="210" t="str">
        <f>IF(AC2="","",IF([3]社員情報!$P22="甲",IF(AC51&gt;=3500000,(AC51-3500000)*45.945%,IF(AC51&gt;=2250000,(AC51-2250000)*40.84%,IF(AC51&gt;=2210000,(AC51-2210000)*40.84%,IF(AC51&gt;=2170000,(AC51-2170000)*40.84%,IF(AC51&gt;=2130000,(AC51-2130000)*40.84%,IF(AC51&gt;=1710000,(AC51-1710000)*40.84%,IF(AC51&gt;=960000,(AC51-960000)*33.693%,IF(AC51&gt;=790000,(AC51-790000)*23.483%,IF(AC51&gt;=740000,(AC51-740000)*20.42%,0))))))))),IF(AC51&gt;=1710000,(AC51-1710000)*45.945%,IF(AC51&gt;=740000,(AC51-740000)*40.84%,0))))</f>
        <v/>
      </c>
      <c r="AD53" s="210" t="str">
        <f>IF(AD2="","",IF([3]社員情報!$P22="甲",IF(AD51&gt;=3500000,(AD51-3500000)*45.945%,IF(AD51&gt;=2250000,(AD51-2250000)*40.84%,IF(AD51&gt;=2210000,(AD51-2210000)*40.84%,IF(AD51&gt;=2170000,(AD51-2170000)*40.84%,IF(AD51&gt;=2130000,(AD51-2130000)*40.84%,IF(AD51&gt;=1710000,(AD51-1710000)*40.84%,IF(AD51&gt;=960000,(AD51-960000)*33.693%,IF(AD51&gt;=790000,(AD51-790000)*23.483%,IF(AD51&gt;=740000,(AD51-740000)*20.42%,0))))))))),IF(AD51&gt;=1710000,(AD51-1710000)*45.945%,IF(AD51&gt;=740000,(AD51-740000)*40.84%,0))))</f>
        <v/>
      </c>
      <c r="AE53" s="210" t="str">
        <f>IF(AE2="","",IF([3]社員情報!$P22="甲",IF(AE51&gt;=3500000,(AE51-3500000)*45.945%,IF(AE51&gt;=2250000,(AE51-2250000)*40.84%,IF(AE51&gt;=2210000,(AE51-2210000)*40.84%,IF(AE51&gt;=2170000,(AE51-2170000)*40.84%,IF(AE51&gt;=2130000,(AE51-2130000)*40.84%,IF(AE51&gt;=1710000,(AE51-1710000)*40.84%,IF(AE51&gt;=960000,(AE51-960000)*33.693%,IF(AE51&gt;=790000,(AE51-790000)*23.483%,IF(AE51&gt;=740000,(AE51-740000)*20.42%,0))))))))),IF(AE51&gt;=1710000,(AE51-1710000)*45.945%,IF(AE51&gt;=740000,(AE51-740000)*40.84%,0))))</f>
        <v/>
      </c>
      <c r="AF53" s="210" t="str">
        <f>IF(AF2="","",IF([3]社員情報!$P22="甲",IF(AF51&gt;=3500000,(AF51-3500000)*45.945%,IF(AF51&gt;=2250000,(AF51-2250000)*40.84%,IF(AF51&gt;=2210000,(AF51-2210000)*40.84%,IF(AF51&gt;=2170000,(AF51-2170000)*40.84%,IF(AF51&gt;=2130000,(AF51-2130000)*40.84%,IF(AF51&gt;=1710000,(AF51-1710000)*40.84%,IF(AF51&gt;=960000,(AF51-960000)*33.693%,IF(AF51&gt;=790000,(AF51-790000)*23.483%,IF(AF51&gt;=740000,(AF51-740000)*20.42%,0))))))))),IF(AF51&gt;=1710000,(AF51-1710000)*45.945%,IF(AF51&gt;=740000,(AF51-740000)*40.84%,0))))</f>
        <v/>
      </c>
      <c r="AG53" s="210" t="str">
        <f>IF(AG2="","",IF([3]社員情報!$P22="甲",IF(AG51&gt;=3500000,(AG51-3500000)*45.945%,IF(AG51&gt;=2250000,(AG51-2250000)*40.84%,IF(AG51&gt;=2210000,(AG51-2210000)*40.84%,IF(AG51&gt;=2170000,(AG51-2170000)*40.84%,IF(AG51&gt;=2130000,(AG51-2130000)*40.84%,IF(AG51&gt;=1710000,(AG51-1710000)*40.84%,IF(AG51&gt;=960000,(AG51-960000)*33.693%,IF(AG51&gt;=790000,(AG51-790000)*23.483%,IF(AG51&gt;=740000,(AG51-740000)*20.42%,0))))))))),IF(AG51&gt;=1710000,(AG51-1710000)*45.945%,IF(AG51&gt;=740000,(AG51-740000)*40.84%,0))))</f>
        <v/>
      </c>
      <c r="AH53" s="210" t="str">
        <f>IF(AH2="","",IF([3]社員情報!$P22="甲",IF(AH51&gt;=3500000,(AH51-3500000)*45.945%,IF(AH51&gt;=2250000,(AH51-2250000)*40.84%,IF(AH51&gt;=2210000,(AH51-2210000)*40.84%,IF(AH51&gt;=2170000,(AH51-2170000)*40.84%,IF(AH51&gt;=2130000,(AH51-2130000)*40.84%,IF(AH51&gt;=1710000,(AH51-1710000)*40.84%,IF(AH51&gt;=960000,(AH51-960000)*33.693%,IF(AH51&gt;=790000,(AH51-790000)*23.483%,IF(AH51&gt;=740000,(AH51-740000)*20.42%,0))))))))),IF(AH51&gt;=1710000,(AH51-1710000)*45.945%,IF(AH51&gt;=740000,(AH51-740000)*40.84%,0))))</f>
        <v/>
      </c>
      <c r="AI53" s="210" t="str">
        <f>IF(AI2="","",IF([3]社員情報!$P22="甲",IF(AI51&gt;=3500000,(AI51-3500000)*45.945%,IF(AI51&gt;=2250000,(AI51-2250000)*40.84%,IF(AI51&gt;=2210000,(AI51-2210000)*40.84%,IF(AI51&gt;=2170000,(AI51-2170000)*40.84%,IF(AI51&gt;=2130000,(AI51-2130000)*40.84%,IF(AI51&gt;=1710000,(AI51-1710000)*40.84%,IF(AI51&gt;=960000,(AI51-960000)*33.693%,IF(AI51&gt;=790000,(AI51-790000)*23.483%,IF(AI51&gt;=740000,(AI51-740000)*20.42%,0))))))))),IF(AI51&gt;=1710000,(AI51-1710000)*45.945%,IF(AI51&gt;=740000,(AI51-740000)*40.84%,0))))</f>
        <v/>
      </c>
      <c r="AJ53" s="210" t="str">
        <f>IF(AJ2="","",IF([3]社員情報!$P22="甲",IF(AJ51&gt;=3500000,(AJ51-3500000)*45.945%,IF(AJ51&gt;=2250000,(AJ51-2250000)*40.84%,IF(AJ51&gt;=2210000,(AJ51-2210000)*40.84%,IF(AJ51&gt;=2170000,(AJ51-2170000)*40.84%,IF(AJ51&gt;=2130000,(AJ51-2130000)*40.84%,IF(AJ51&gt;=1710000,(AJ51-1710000)*40.84%,IF(AJ51&gt;=960000,(AJ51-960000)*33.693%,IF(AJ51&gt;=790000,(AJ51-790000)*23.483%,IF(AJ51&gt;=740000,(AJ51-740000)*20.42%,0))))))))),IF(AJ51&gt;=1710000,(AJ51-1710000)*45.945%,IF(AJ51&gt;=740000,(AJ51-740000)*40.84%,0))))</f>
        <v/>
      </c>
      <c r="AK53" s="210" t="str">
        <f>IF(AK2="","",IF([3]社員情報!$P22="甲",IF(AK51&gt;=3500000,(AK51-3500000)*45.945%,IF(AK51&gt;=2250000,(AK51-2250000)*40.84%,IF(AK51&gt;=2210000,(AK51-2210000)*40.84%,IF(AK51&gt;=2170000,(AK51-2170000)*40.84%,IF(AK51&gt;=2130000,(AK51-2130000)*40.84%,IF(AK51&gt;=1710000,(AK51-1710000)*40.84%,IF(AK51&gt;=960000,(AK51-960000)*33.693%,IF(AK51&gt;=790000,(AK51-790000)*23.483%,IF(AK51&gt;=740000,(AK51-740000)*20.42%,0))))))))),IF(AK51&gt;=1710000,(AK51-1710000)*45.945%,IF(AK51&gt;=740000,(AK51-740000)*40.84%,0))))</f>
        <v/>
      </c>
      <c r="AL53" s="210" t="str">
        <f>IF(AL2="","",IF([3]社員情報!$P22="甲",IF(AL51&gt;=3500000,(AL51-3500000)*45.945%,IF(AL51&gt;=2250000,(AL51-2250000)*40.84%,IF(AL51&gt;=2210000,(AL51-2210000)*40.84%,IF(AL51&gt;=2170000,(AL51-2170000)*40.84%,IF(AL51&gt;=2130000,(AL51-2130000)*40.84%,IF(AL51&gt;=1710000,(AL51-1710000)*40.84%,IF(AL51&gt;=960000,(AL51-960000)*33.693%,IF(AL51&gt;=790000,(AL51-790000)*23.483%,IF(AL51&gt;=740000,(AL51-740000)*20.42%,0))))))))),IF(AL51&gt;=1710000,(AL51-1710000)*45.945%,IF(AL51&gt;=740000,(AL51-740000)*40.84%,0))))</f>
        <v/>
      </c>
      <c r="AM53" s="210" t="str">
        <f>IF(AM2="","",IF([3]社員情報!$P22="甲",IF(AM51&gt;=3500000,(AM51-3500000)*45.945%,IF(AM51&gt;=2250000,(AM51-2250000)*40.84%,IF(AM51&gt;=2210000,(AM51-2210000)*40.84%,IF(AM51&gt;=2170000,(AM51-2170000)*40.84%,IF(AM51&gt;=2130000,(AM51-2130000)*40.84%,IF(AM51&gt;=1710000,(AM51-1710000)*40.84%,IF(AM51&gt;=960000,(AM51-960000)*33.693%,IF(AM51&gt;=790000,(AM51-790000)*23.483%,IF(AM51&gt;=740000,(AM51-740000)*20.42%,0))))))))),IF(AM51&gt;=1710000,(AM51-1710000)*45.945%,IF(AM51&gt;=740000,(AM51-740000)*40.84%,0))))</f>
        <v/>
      </c>
      <c r="AN53" s="210" t="str">
        <f>IF(AN2="","",IF([3]社員情報!$P22="甲",IF(AN51&gt;=3500000,(AN51-3500000)*45.945%,IF(AN51&gt;=2250000,(AN51-2250000)*40.84%,IF(AN51&gt;=2210000,(AN51-2210000)*40.84%,IF(AN51&gt;=2170000,(AN51-2170000)*40.84%,IF(AN51&gt;=213000,(AN51-2130000)*40.84%,IF(AN51&gt;=1710000,(AN51-1710000)*40.84%,IF(AN51&gt;=960000,(AN51-960000)*33.693%,IF(AN51&gt;=790000,(AN51-790000)*23.483%,IF(AN51&gt;=740000,(AN51-740000)*20.42%,0))))))))),IF(AN51&gt;=1710000,(AN51-1710000)*45.945%,IF(AN51&gt;=740000,(AN51-740000)*40.84%,0))))</f>
        <v/>
      </c>
      <c r="AO53" s="210" t="str">
        <f>IF(AO2="","",IF([3]社員情報!$P22="甲",IF(AO51&gt;=3500000,(AO51-3500000)*45.945%,IF(AO51&gt;=2250000,(AO51-2250000)*40.84%,IF(AO51&gt;=2210000,(AO51-2210000)*40.84%,IF(AO51&gt;=2170000,(AO51-2170000)*40.84%,IF(AO51&gt;=2130000,(AO51-2130000)*40.84%,IF(AO51&gt;=1710000,(AO51-1710000)*40.84%,IF(AO51&gt;=960000,(AO51-960000)*33.693%,IF(AO51&gt;=790000,(AO51-790000)*23.483%,IF(AO51&gt;=740000,(AO51-740000)*20.42%,0))))))))),IF(AO51&gt;=1710000,(AO51-1710000)*45.945%,IF(AO51&gt;=740000,(AO51-740000)*40.84%,0))))</f>
        <v/>
      </c>
      <c r="AP53" s="210" t="str">
        <f>IF(AP2="","",IF([3]社員情報!$P22="甲",IF(AP51&gt;=3500000,(AP51-3500000)*45.945%,IF(AP51&gt;=2250000,(AP51-2250000)*40.84%,IF(AP51&gt;=2210000,(AP51-2210000)*40.84%,IF(AP51&gt;=2170000,(AP51-2170000)*40.84%,IF(AP51&gt;=2130000,(AP51-2130000)*40.84%,IF(AP51&gt;=1710000,(AP51-1710000)*40.84%,IF(AP51&gt;=960000,(AP51-960000)*33.693%,IF(AP51&gt;=790000,(AP51-790000)*23.483%,IF(AP51&gt;=740000,(AP51-740000)*20.42%,0))))))))),IF(AP51&gt;=1710000,(AP51-1710000)*45.945%,IF(AP51&gt;=740000,(AP51-740000)*40.84%,0))))</f>
        <v/>
      </c>
      <c r="AQ53" s="210" t="str">
        <f>IF(AQ2="","",IF([3]社員情報!$P22="甲",IF(AQ51&gt;=3500000,(AQ51-3500000)*45.945%,IF(AQ51&gt;=2250000,(AQ51-2250000)*40.84%,IF(AQ51&gt;=2210000,(AQ51-2210000)*40.84%,IF(AQ51&gt;=2170000,(AQ51-2170000)*40.84%,IF(AQ51&gt;=2130000,(AQ51-2130000)*40.84%,IF(AQ51&gt;=1710000,(AQ51-1710000)*40.84%,IF(AQ51&gt;=960000,(AQ51-960000)*33.693%,IF(AQ51&gt;=790000,(AQ51-790000)*23.483%,IF(AQ51&gt;=740000,(AQ51-740000)*20.42%,0))))))))),IF(AQ51&gt;=1710000,(AQ51-1710000)*45.945%,IF(AQ51&gt;=740000,(AQ51-740000)*40.84%,0))))</f>
        <v/>
      </c>
      <c r="AR53" s="210" t="str">
        <f>IF(AR2="","",IF([3]社員情報!$P22="甲",IF(AR51&gt;=3500000,(AR51-3500000)*45.945%,IF(AR51&gt;=2250000,(AR51-2250000)*40.84%,IF(AR51&gt;=2210000,(AR51-2210000)*40.84%,IF(AR51&gt;=2170000,(AR51-2170000)*40.84%,IF(AR51&gt;=2130000,(AR51-2130000)*40.84%,IF(AR51&gt;=1710000,(AR51-1710000)*40.84%,IF(AR51&gt;=960000,(AR51-960000)*33.693%,IF(AR51&gt;=790000,(AR51-790000)*23.483%,IF(AR51&gt;=740000,(AR51-740000)*20.42%,0))))))))),IF(AR51&gt;=1710000,(AR51-1710000)*45.945%,IF(AR51&gt;=740000,(AR51-740000)*40.84%,0))))</f>
        <v/>
      </c>
      <c r="AS53" s="210" t="str">
        <f>IF(AS2="","",IF([3]社員情報!$P22="甲",IF(AS51&gt;=3500000,(AS51-3500000)*45.945%,IF(AS51&gt;=2250000,(AS51-2250000)*40.84%,IF(AS51&gt;=2210000,(AS51-2210000)*40.84%,IF(AS51&gt;=2170000,(AS51-2170000)*40.84%,IF(AS51&gt;=2130000,(AS51-2130000)*40.84%,IF(AS51&gt;=1710000,(AS51-1710000)*40.84%,IF(AS51&gt;=960000,(AS51-960000)*33.693%,IF(AS51&gt;=790000,(AS51-790000)*23.483%,IF(AS51&gt;=740000,(AS51-740000)*20.42%,0))))))))),IF(AS51&gt;=1710000,(AS51-1710000)*45.945%,IF(AS51&gt;=740000,(AS51-740000)*40.84%,0))))</f>
        <v/>
      </c>
      <c r="AT53" s="210" t="str">
        <f>IF(AT2="","",IF([3]社員情報!$P22="甲",IF(AT51&gt;=3500000,(AT51-3500000)*45.945%,IF(AT51&gt;=2250000,(AT51-2250000)*40.84%,IF(AT51&gt;=2210000,(AT51-2210000)*40.84%,IF(AT51&gt;=2170000,(AT51-2170000)*40.84%,IF(AT51&gt;=2130000,(AT51-2130000)*40.84%,IF(AT51&gt;=1710000,(AT51-1710000)*40.84%,IF(AT51&gt;=960000,(AT51-960000)*33.693%,IF(AT51&gt;=790000,(AT51-790000)*23.483%,IF(AT51&gt;=740000,(AT51-740000)*20.42%,0))))))))),IF(AT51&gt;=1710000,(AT51-1710000)*45.945%,IF(AT51&gt;=740000,(AT51-740000)*40.84%,0))))</f>
        <v/>
      </c>
      <c r="AU53" s="210" t="str">
        <f>IF(AU2="","",IF([3]社員情報!$P22="甲",IF(AU51&gt;=3500000,(AU51-3500000)*45.945%,IF(AU51&gt;=2250000,(AU51-2250000)*40.84%,IF(AU51&gt;=2210000,(AU51-2210000)*40.84%,IF(AU51&gt;=2170000,(AU51-2170000)*40.84%,IF(AU51&gt;=2130000,(AU51-2130000)*40.84%,IF(AU51&gt;=1710000,(AU51-1710000)*40.84%,IF(AU51&gt;=960000,(AU51-960000)*33.693%,IF(AU51&gt;=790000,(AU51-790000)*23.483%,IF(AU51&gt;=740000,(AU51-740000)*20.42%,0))))))))),IF(AU51&gt;=1710000,(AU51-1710000)*45.945%,IF(AU51&gt;=740000,(AU51-740000)*40.84%,0))))</f>
        <v/>
      </c>
      <c r="AV53" s="210" t="str">
        <f>IF(AV2="","",IF([3]社員情報!$P22="甲",IF(AV51&gt;=3500000,(AV51-3500000)*45.945%,IF(AV51&gt;=2250000,(AV51-2250000)*40.84%,IF(AV51&gt;=2210000,(AV51-2210000)*40.84%,IF(AV51&gt;=2170000,(AV51-2170000)*40.84%,IF(AV51&gt;=2130000,(AV51-2130000)*40.84%,IF(AV51&gt;=1710000,(AV51-1710000)*40.84%,IF(AV51&gt;=960000,(AV51-960000)*33.693%,IF(AV51&gt;=790000,(AV51-790000)*23.483%,IF(AV51&gt;=740000,(AV51-740000)*20.42%,0))))))))),IF(AV51&gt;=1710000,(AV51-1710000)*45.945%,IF(AV51&gt;=740000,(AV51-740000)*40.84%,0))))</f>
        <v/>
      </c>
      <c r="AW53" s="210" t="str">
        <f>IF(AW2="","",IF([3]社員情報!$P22="甲",IF(AW51&gt;=3500000,(AW51-3500000)*45.945%,IF(AW51&gt;=2250000,(AW51-2250000)*40.84%,IF(AW51&gt;=2210000,(AW51-2210000)*40.84%,IF(AW51&gt;=2170000,(AW51-2170000)*40.84%,IF(AW51&gt;=2130000,(AW51-2130000)*40.84%,IF(AW51&gt;=1710000,(AW51-1710000)*40.84%,IF(AW51&gt;=960000,(AW51-960000)*33.693%,IF(AW51&gt;=790000,(AW51-790000)*23.483%,IF(AW51&gt;=740000,(AW51-740000)*20.42%,0))))))))),IF(AW51&gt;=1710000,(AW51-1710000)*45.945%,IF(AW51&gt;=740000,(AW51-740000)*40.84%,0))))</f>
        <v/>
      </c>
      <c r="AX53" s="210" t="str">
        <f>IF(AX2="","",IF([3]社員情報!$P22="甲",IF(AX51&gt;=3500000,(AX51-3500000)*45.945%,IF(AX51&gt;=2250000,(AX51-2250000)*40.84%,IF(AX51&gt;=2210000,(AX51-2210000)*40.84%,IF(AX51&gt;=2170000,(AX51-2170000)*40.84%,IF(AX51&gt;=2130000,(AX51-2130000)*40.84%,IF(AX51&gt;=1710000,(AX51-1710000)*40.84%,IF(AX51&gt;=960000,(AX51-960000)*33.693%,IF(AX51&gt;=790000,(AX51-790000)*23.483%,IF(AX51&gt;=740000,(AX51-740000)*20.42%,0))))))))),IF(AX51&gt;=1710000,(AX51-1710000)*45.945%,IF(AX51&gt;=740000,(AX51-740000)*40.84%,0))))</f>
        <v/>
      </c>
      <c r="AY53" s="210" t="str">
        <f>IF(AY2="","",IF([3]社員情報!$P22="甲",IF(AY51&gt;=3500000,(AY51-3500000)*45.945%,IF(AY51&gt;=2250000,(AY51-2250000)*40.84%,IF(AY51&gt;=2210000,(AY51-2210000)*40.84%,IF(AY51&gt;=2170000,(AY51-2170000)*40.84%,IF(AY51&gt;=2130000,(AY51-2130000)*40.84%,IF(AY51&gt;=1710000,(AY51-1710000)*40.84%,IF(AY51&gt;=960000,(AY51-960000)*33.693%,IF(AY51&gt;=790000,(AY51-790000)*23.483%,IF(AY51&gt;=740000,(AY51-740000)*20.42%,0))))))))),IF(AY51&gt;=1710000,(AY51-1710000)*45.945%,IF(AY51&gt;=740000,(AY51-740000)*40.84%,0))))</f>
        <v/>
      </c>
      <c r="AZ53" s="210" t="str">
        <f>IF(AZ2="","",IF([3]社員情報!$P22="甲",IF(AZ51&gt;=3500000,(AZ51-3500000)*45.945%,IF(AZ51&gt;=2250000,(AZ51-2250000)*40.84%,IF(AZ51&gt;=2210000,(AZ51-2210000)*40.84%,IF(AZ51&gt;=2170000,(AZ51-2170000)*40.84%,IF(AZ51&gt;=2130000,(AZ51-2130000)*40.84%,IF(AZ51&gt;=1710000,(AZ51-1710000)*40.84%,IF(AZ51&gt;=960000,(AZ51-960000)*33.693%,IF(AZ51&gt;=790000,(AZ51-790000)*23.483%,IF(AZ51&gt;=740000,(AZ51-740000)*20.42%,0))))))))),IF(AZ51&gt;=1710000,(AZ51-1710000)*45.945%,IF(AZ51&gt;=740000,(AZ51-740000)*40.84%,0))))</f>
        <v/>
      </c>
      <c r="BA53" s="210" t="str">
        <f>IF(BA2="","",IF([3]社員情報!$P22="甲",IF(BA51&gt;=3500000,(BA51-3500000)*45.945%,IF(BA51&gt;=2250000,(BA51-2250000)*40.84%,IF(BA51&gt;=2210000,(BA51-2210000)*40.84%,IF(BA51&gt;=2170000,(BA51-2170000)*40.84%,IF(BA51&gt;=2130000,(BA51-2130000)*40.84%,IF(BA51&gt;=1710000,(BA51-1710000)*40.84%,IF(BA51&gt;=960000,(BA51-960000)*33.693%,IF(BA51&gt;=790000,(BA51-790000)*23.483%,IF(BA51&gt;=740000,(BA51-740000)*20.42%,0))))))))),IF(BA51&gt;=1710000,(BA51-1710000)*45.945%,IF(BA51&gt;=740000,(BA51-740000)*40.84%,0))))</f>
        <v/>
      </c>
      <c r="BB53" s="210" t="str">
        <f>IF(BB2="","",IF([3]社員情報!$P22="甲",IF(BB51&gt;=3500000,(BB51-3500000)*45.945%,IF(BB51&gt;=2250000,(BB51-2250000)*40.84%,IF(BB51&gt;=2210000,(BB51-2210000)*40.84%,IF(BB51&gt;=2170000,(BB51-2170000)*40.84%,IF(BB51&gt;=2130000,(BB51-2130000)*40.84%,IF(BB51&gt;=1710000,(BB51-1710000)*40.84%,IF(BB51&gt;=960000,(BB51-960000)*33.693%,IF(BB51&gt;=790000,(BB51-790000)*23.483%,IF(BB51&gt;=740000,(BB51-740000)*20.42%,0))))))))),IF(BB51&gt;=1710000,(BB51-1710000)*45.945%,IF(BB51&gt;=740000,(BB51-740000)*40.84%,0))))</f>
        <v/>
      </c>
      <c r="BC53" s="210" t="str">
        <f>IF(BC2="","",IF([3]社員情報!$P22="甲",IF(BC51&gt;=3500000,(BC51-3500000)*45.945%,IF(BC51&gt;=2250000,(BC51-2250000)*40.84%,IF(BC51&gt;=2210000,(BC51-2210000)*40.84%,IF(BC51&gt;=2170000,(BC51-2170000)*40.84%,IF(BC51&gt;=2130000,(BC51-2130000)*40.84%,IF(BC51&gt;=1710000,(BC51-1710000)*40.84%,IF(BC51&gt;=960000,(BC51-960000)*33.693%,IF(BC51&gt;=790000,(BC51-790000)*23.483%,IF(BC51&gt;=740000,(BC51-740000)*20.42%,0))))))))),IF(BC51&gt;=1710000,(BC51-1710000)*45.945%,IF(BC51&gt;=740000,(BC51-740000)*40.84%,0))))</f>
        <v/>
      </c>
      <c r="BD53" s="210" t="str">
        <f>IF(BD2="","",IF([3]社員情報!$P22="甲",IF(BD51&gt;=3500000,(BD51-3500000)*45.945%,IF(BD51&gt;=2250000,(BD51-2250000)*40.84%,IF(BD51&gt;=2210000,(BD51-2210000)*40.84%,IF(BD51&gt;=2170000,(BD51-2170000)*40.84%,IF(BD51&gt;=2130000,(BD51-2130000)*40.84%,IF(BD51&gt;=1710000,(BD51-1710000)*40.84%,IF(BD51&gt;=960000,(BD51-960000)*33.693%,IF(BD51&gt;=790000,(BD51-790000)*23.483%,IF(BD51&gt;=740000,(BD51-740000)*20.42%,0))))))))),IF(BD51&gt;=1710000,(BD51-1710000)*45.945%,IF(BD51&gt;=740000,(BD51-740000)*40.84%,0))))</f>
        <v/>
      </c>
      <c r="BE53" s="210" t="str">
        <f>IF(BE2="","",IF([3]社員情報!$P22="甲",IF(BE51&gt;=3500000,(BE51-3500000)*45.945%,IF(BE51&gt;=2250000,(BE51-2250000)*40.84%,IF(BE51&gt;=2210000,(BE51-2210000)*40.84%,IF(BE51&gt;=2170000,(BE51-2170000)*40.84%,IF(BE51&gt;=2130000,(BE51-2130000)*40.84%,IF(BE51&gt;=1710000,(BE51-1710000)*40.84%,IF(BE51&gt;=960000,(BE51-960000)*33.693%,IF(BE51&gt;=790000,(BE51-790000)*23.483%,IF(BE51&gt;=740000,(BE51-740000)*20.42%,0))))))))),IF(BE51&gt;=1710000,(BE51-1710000)*45.945%,IF(BE51&gt;=740000,(BE51-740000)*40.84%,0))))</f>
        <v/>
      </c>
      <c r="BF53" s="210" t="str">
        <f>IF(BF2="","",IF([3]社員情報!$P22="甲",IF(BF51&gt;=3500000,(BF51-3500000)*45.945%,IF(BF51&gt;=2250000,(BF51-2250000)*40.84%,IF(BF51&gt;=2210000,(BF51-2210000)*40.84%,IF(BF51&gt;=2170000,(BF51-2170000)*40.84%,IF(BF51&gt;=2130000,(BF51-2130000)*40.84%,IF(BF51&gt;=1710000,(BF51-1710000)*40.84%,IF(BF51&gt;=960000,(BF51-960000)*33.693%,IF(BF51&gt;=790000,(BF51-790000)*23.483%,IF(BF51&gt;=740000,(BF51-740000)*20.42%,0))))))))),IF(BF51&gt;=1710000,(BF51-1710000)*45.945%,IF(BF51&gt;=740000,(BF51-740000)*40.84%,0))))</f>
        <v/>
      </c>
      <c r="BG53" s="210" t="str">
        <f>IF(BG2="","",IF([3]社員情報!$P22="甲",IF(BG51&gt;=3500000,(BG51-3500000)*45.945%,IF(BG51&gt;=2250000,(BG51-2250000)*40.84%,IF(BG51&gt;=2210000,(BG51-2210000)*40.84%,IF(BG51&gt;=2170000,(BG51-2170000)*40.84%,IF(BG51&gt;=2130000,(BG51-2130000)*40.84%,IF(BG51&gt;=1710000,(BG51-1710000)*40.84%,IF(BG51&gt;=960000,(BG51-960000)*33.693%,IF(BG51&gt;=790000,(BG51-790000)*23.483%,IF(BG51&gt;=740000,(BG51-740000)*20.42%,0))))))))),IF(BG51&gt;=1710000,(BG51-1710000)*45.945%,IF(BG51&gt;=740000,(BG51-740000)*40.84%,0))))</f>
        <v/>
      </c>
      <c r="BH53" s="210" t="str">
        <f>IF(BH2="","",IF([3]社員情報!$P22="甲",IF(BH51&gt;=3500000,(BH51-3500000)*45.945%,IF(BH51&gt;=2250000,(BH51-2250000)*40.84%,IF(BH51&gt;=2210000,(BH51-2210000)*40.84%,IF(BH51&gt;=2170000,(BH51-2170000)*40.84%,IF(BH51&gt;=2130000,(BH51-2130000)*40.84%,IF(BH51&gt;=1710000,(BH51-1710000)*40.84%,IF(BH51&gt;=960000,(BH51-960000)*33.693%,IF(BH51&gt;=790000,(BH51-790000)*23.483%,IF(BH51&gt;=740000,(BH51-740000)*20.42%,0))))))))),IF(BH51&gt;=1710000,(BH51-1710000)*45.945%,IF(BH51&gt;=740000,(BH51-740000)*40.84%,0))))</f>
        <v/>
      </c>
      <c r="BI53" s="210" t="str">
        <f>IF(BI2="","",IF([3]社員情報!$P22="甲",IF(BI51&gt;=3500000,(BI51-3500000)*45.945%,IF(BI51&gt;=2250000,(BI51-2250000)*40.84%,IF(BI51&gt;=2210000,(BI51-2210000)*40.84%,IF(BI51&gt;=2170000,(BI51-2170000)*40.84%,IF(BI51&gt;=2130000,(BI51-2130000)*40.84%,IF(BI51&gt;=1710000,(BI51-1710000)*40.84%,IF(BI51&gt;=960000,(BI51-960000)*33.693%,IF(BI51&gt;=790000,(BI51-790000)*23.483%,IF(BI51&gt;=740000,(BI51-740000)*20.42%,0))))))))),IF(BI51&gt;=1710000,(BI51-1710000)*45.945%,IF(BI51&gt;=740000,(BI51-740000)*40.84%,0))))</f>
        <v/>
      </c>
      <c r="BJ53" s="210" t="str">
        <f>IF(BJ2="","",IF([3]社員情報!$P22="甲",IF(BJ51&gt;=3500000,(BJ51-3500000)*45.945%,IF(BJ51&gt;=2250000,(BJ51-2250000)*40.84%,IF(BJ51&gt;=2210000,(BJ51-2210000)*40.84%,IF(BJ51&gt;=2170000,(BJ51-2170000)*40.84%,IF(BJ51&gt;=2130000,(BJ51-2130000)*40.84%,IF(BJ51&gt;=1710000,(BJ51-1710000)*40.84%,IF(BJ51&gt;=960000,(BJ51-960000)*33.693%,IF(BJ51&gt;=790000,(BJ51-790000)*23.483%,IF(BJ51&gt;=740000,(BJ51-740000)*20.42%,0))))))))),IF(BJ51&gt;=1710000,(BJ51-1710000)*45.945%,IF(BJ51&gt;=740000,(BJ51-740000)*40.84%,0))))</f>
        <v/>
      </c>
      <c r="BK53" s="210" t="str">
        <f>IF(BK2="","",IF([3]社員情報!$P22="甲",IF(BK51&gt;=3500000,(BK51-3500000)*45.945%,IF(BK51&gt;=2250000,(BK51-2250000)*40.84%,IF(BK51&gt;=2210000,(BK51-2210000)*40.84%,IF(BK51&gt;=2170000,(BK51-2170000)*40.84%,IF(BK51&gt;=2130000,(BK51-2130000)*40.84%,IF(BK51&gt;=1710000,(BK51-1710000)*40.84%,IF(BK51&gt;=960000,(BK51-960000)*33.693%,IF(BK51&gt;=790000,(BK51-790000)*23.483%,IF(BK51&gt;=740000,(BK51-740000)*20.42%,0))))))))),IF(BK51&gt;=1710000,(BK51-1710000)*45.945%,IF(BK51&gt;=740000,(BK51-740000)*40.84%,0))))</f>
        <v/>
      </c>
      <c r="BL53" s="210" t="str">
        <f>IF(BL2="","",IF([3]社員情報!$P22="甲",IF(BL51&gt;=3500000,(BL51-3500000)*45.945%,IF(BL51&gt;=2250000,(BL51-2250000)*40.84%,IF(BL51&gt;=2210000,(BL51-2210000)*40.84%,IF(BL51&gt;=2170000,(BL51-2170000)*40.84%,IF(BL51&gt;=2130000,(BL51-2130000)*40.84%,IF(BL51&gt;=1710000,(BL51-1710000)*40.84%,IF(BL51&gt;=960000,(BL51-960000)*33.693%,IF(BL51&gt;=790000,(BL51-790000)*23.483%,IF(BL51&gt;=740000,(BL51-740000)*20.42%,0))))))))),IF(BL51&gt;=1710000,(BL51-1710000)*45.945%,IF(BL51&gt;=740000,(BL51-740000)*40.84%,0))))</f>
        <v/>
      </c>
      <c r="BM53" s="210" t="str">
        <f>IF(BM2="","",IF([3]社員情報!$P22="甲",IF(BM51&gt;=3500000,(BM51-3500000)*45.945%,IF(BM51&gt;=2250000,(BM51-2250000)*40.84%,IF(BM51&gt;=2210000,(BM51-2210000)*40.84%,IF(BM51&gt;=2170000,(BM51-2170000)*40.84%,IF(BM51&gt;=2130000,(BM51-2130000)*40.84%,IF(BM51&gt;=1710000,(BM51-1710000)*40.84%,IF(BM51&gt;=960000,(BM51-960000)*33.693%,IF(BM51&gt;=790000,(BM51-790000)*23.483%,IF(BM51&gt;=740000,(BM51-740000)*20.42%,0))))))))),IF(BM51&gt;=1710000,(BM51-1710000)*45.945%,IF(BM51&gt;=740000,(BM51-740000)*40.84%,0))))</f>
        <v/>
      </c>
      <c r="BN53" s="210" t="str">
        <f>IF(BN2="","",IF([3]社員情報!$P22="甲",IF(BN51&gt;=3500000,(BN51-3500000)*45.945%,IF(BN51&gt;=2250000,(BN51-2250000)*40.84%,IF(BN51&gt;=2210000,(BN51-2210000)*40.84%,IF(BN51&gt;=2170000,(BN51-2170000)*40.84%,IF(BN51&gt;=2130000,(BN51-2130000)*40.84%,IF(BN51&gt;=1710000,(BN51-1710000)*40.84%,IF(BN51&gt;=960000,(BN51-960000)*33.693%,IF(BN51&gt;=790000,(BN51-790000)*23.483%,IF(BN51&gt;=740000,(BN51-740000)*20.42%,0))))))))),IF(BN51&gt;=1710000,(BN51-1710000)*45.945%,IF(BN51&gt;=740000,(BN51-740000)*40.84%,0))))</f>
        <v/>
      </c>
      <c r="BO53" s="210" t="str">
        <f>IF(BO2="","",IF([3]社員情報!$P22="甲",IF(BO51&gt;=3500000,(BO51-3500000)*45.945%,IF(BO51&gt;=2250000,(BO51-2250000)*40.84%,IF(BO51&gt;=2210000,(BO51-2210000)*40.84%,IF(BO51&gt;=2170000,(BO51-2170000)*40.84%,IF(BO51&gt;=2130000,(BO51-2130000)*40.84%,IF(BO51&gt;=1710000,(BO51-1710000)*40.84%,IF(BO51&gt;=960000,(BO51-960000)*33.693%,IF(BO51&gt;=790000,(BO51-790000)*23.483%,IF(BO51&gt;=740000,(BO51-740000)*20.42%,0))))))))),IF(BO51&gt;=1710000,(BO51-1710000)*45.945%,IF(BO51&gt;=740000,(BO51-740000)*40.84%,0))))</f>
        <v/>
      </c>
      <c r="BP53" s="210" t="str">
        <f>IF(BP2="","",IF([3]社員情報!$P22="甲",IF(BP51&gt;=3500000,(BP51-3500000)*45.945%,IF(BP51&gt;=2250000,(BP51-2250000)*40.84%,IF(BP51&gt;=2210000,(BP51-2210000)*40.84%,IF(BP51&gt;=2170000,(BP51-2170000)*40.84%,IF(BP51&gt;=2130000,(BP51-2130000)*40.84%,IF(BP51&gt;=1710000,(BP51-1710000)*40.84%,IF(BP51&gt;=960000,(BP51-960000)*33.693%,IF(BP51&gt;=790000,(BP51-790000)*23.483%,IF(BP51&gt;=740000,(BP51-740000)*20.42%,0))))))))),IF(BP51&gt;=1710000,(BP51-1710000)*45.945%,IF(BP51&gt;=740000,(BP51-740000)*40.84%,0))))</f>
        <v/>
      </c>
      <c r="BQ53" s="210" t="str">
        <f>IF(BQ2="","",IF([3]社員情報!$P22="甲",IF(BQ51&gt;=3500000,(BQ51-3500000)*45.945%,IF(BQ51&gt;=2250000,(BQ51-2250000)*40.84%,IF(BQ51&gt;=2210000,(BQ51-2210000)*40.84%,IF(BQ51&gt;=2170000,(BQ51-2170000)*40.84%,IF(BQ51&gt;=2130000,(BQ51-2130000)*40.84%,IF(BQ51&gt;=1710000,(BQ51-1710000)*40.84%,IF(BQ51&gt;=960000,(BQ51-960000)*33.693%,IF(BQ51&gt;=790000,(BQ51-790000)*23.483%,IF(BQ51&gt;=740000,(BQ51-740000)*20.42%,0))))))))),IF(BQ51&gt;=1710000,(BQ51-1710000)*45.945%,IF(BQ51&gt;=740000,(BQ51-740000)*40.84%,0))))</f>
        <v/>
      </c>
      <c r="BR53" s="210" t="str">
        <f>IF(BR2="","",IF([3]社員情報!$P22="甲",IF(BR51&gt;=3500000,(BR51-3500000)*45.945%,IF(BR51&gt;=2250000,(BR51-2250000)*40.84%,IF(BR51&gt;=2210000,(BR51-2210000)*40.84%,IF(BR51&gt;=2170000,(BR51-2170000)*40.84%,IF(BR51&gt;=2130000,(BR51-2130000)*40.84%,IF(BR51&gt;=1710000,(BR51-1710000)*40.84%,IF(BR51&gt;=960000,(BR51-960000)*33.693%,IF(BR51&gt;=790000,(BR51-790000)*23.483%,IF(BR51&gt;=740000,(BR51-740000)*20.42%,0))))))))),IF(BR51&gt;=1710000,(BR51-1710000)*45.945%,IF(BR51&gt;=740000,(BR51-740000)*40.84%,0))))</f>
        <v/>
      </c>
      <c r="BS53" s="210" t="str">
        <f>IF(BS2="","",IF([3]社員情報!$P22="甲",IF(BS51&gt;=3500000,(BS51-3500000)*45.945%,IF(BS51&gt;=2250000,(BS51-2250000)*40.84%,IF(BS51&gt;=2210000,(BS51-2210000)*40.84%,IF(BS51&gt;=2170000,(BS51-2170000)*40.84%,IF(BS51&gt;=2130000,(BS51-2130000)*40.84%,IF(BS51&gt;=1710000,(BS51-1710000)*40.84%,IF(BS51&gt;=960000,(BS51-960000)*33.693%,IF(BS51&gt;=790000,(BS51-790000)*23.483%,IF(BS51&gt;=740000,(BS51-740000)*20.42%,0))))))))),IF(BS51&gt;=1710000,(BS51-1710000)*45.945%,IF(BS51&gt;=740000,(BS51-740000)*40.84%,0))))</f>
        <v/>
      </c>
      <c r="BT53" s="210" t="str">
        <f>IF(BT2="","",IF([3]社員情報!$P22="甲",IF(BT51&gt;=3500000,(BT51-3500000)*45.945%,IF(BT51&gt;=2250000,(BT51-2250000)*40.84%,IF(BT51&gt;=2210000,(BT51-2210000)*40.84%,IF(BT51&gt;=2170000,(BT51-2170000)*40.84%,IF(BT51&gt;=2130000,(BT51-2130000)*40.84%,IF(BT51&gt;=1710000,(BT51-1710000)*40.84%,IF(BT51&gt;=960000,(BT51-960000)*33.693%,IF(BT51&gt;=790000,(BT51-790000)*23.483%,IF(BT51&gt;=740000,(BT51-740000)*20.42%,0))))))))),IF(BT51&gt;=1710000,(BT51-1710000)*45.945%,IF(BT51&gt;=740000,(BT51-740000)*40.84%,0))))</f>
        <v/>
      </c>
      <c r="BU53" s="210" t="str">
        <f>IF(BU2="","",IF([3]社員情報!$P22="甲",IF(BU51&gt;=3500000,(BU51-3500000)*45.945%,IF(BU51&gt;=2250000,(BU51-2250000)*40.84%,IF(BU51&gt;=2210000,(BU51-2210000)*40.84%,IF(BU51&gt;=2170000,(BU51-2170000)*40.84%,IF(BU51&gt;=2130000,(BU51-2130000)*40.84%,IF(BU51&gt;=1710000,(BU51-1710000)*40.84%,IF(BU51&gt;=960000,(BU51-960000)*33.693%,IF(BU51&gt;=790000,(BU51-790000)*23.483%,IF(BU51&gt;=740000,(BU51-740000)*20.42%,0))))))))),IF(BU51&gt;=1710000,(BU51-1710000)*45.945%,IF(BU51&gt;=740000,(BU51-740000)*40.84%,0))))</f>
        <v/>
      </c>
      <c r="BV53" s="210" t="str">
        <f>IF(BV2="","",IF([3]社員情報!$P22="甲",IF(BV51&gt;=3500000,(BV51-3500000)*45.945%,IF(BV51&gt;=2250000,(BV51-2250000)*40.84%,IF(BV51&gt;=2210000,(BV51-2210000)*40.84%,IF(BV51&gt;=2170000,(BV51-2170000)*40.84%,IF(BV51&gt;=2130000,(BV51-2130000)*40.84%,IF(BV51&gt;=1710000,(BV51-1710000)*40.84%,IF(BV51&gt;=960000,(BV51-960000)*33.693%,IF(BV51&gt;=790000,(BV51-790000)*23.483%,IF(BV51&gt;=740000,(BV51-740000)*20.42%,0))))))))),IF(BV51&gt;=1710000,(BV51-1710000)*45.945%,IF(BV51&gt;=740000,(BV51-740000)*40.84%,0))))</f>
        <v/>
      </c>
      <c r="BW53" s="210" t="str">
        <f>IF(BW2="","",IF([3]社員情報!$P22="甲",IF(BW51&gt;=3500000,(BW51-3500000)*45.945%,IF(BW51&gt;=2250000,(BW51-2250000)*40.84%,IF(BW51&gt;=2210000,(BW51-2210000)*40.84%,IF(BW51&gt;=2170000,(BW51-2170000)*40.84%,IF(BW51&gt;=2130000,(BW51-2130000)*40.84%,IF(BW51&gt;=1710000,(BW51-1710000)*40.84%,IF(BW51&gt;=960000,(BW51-960000)*33.693%,IF(BW51&gt;=790000,(BW51-790000)*23.483%,IF(BW51&gt;=740000,(BW51-740000)*20.42%,0))))))))),IF(BW51&gt;=1710000,(BW51-1710000)*45.945%,IF(BW51&gt;=740000,(BW51-740000)*40.84%,0))))</f>
        <v/>
      </c>
      <c r="BX53" s="210" t="str">
        <f>IF(BX2="","",IF([3]社員情報!$P22="甲",IF(BX51&gt;=3500000,(BX51-3500000)*45.945%,IF(BX51&gt;=2250000,(BX51-2250000)*40.84%,IF(BX51&gt;=2210000,(BX51-2210000)*40.84%,IF(BX51&gt;=2170000,(BX51-2170000)*40.84%,IF(BX51&gt;=2130000,(BX51-2130000)*40.84%,IF(BX51&gt;=1710000,(BX51-1710000)*40.84%,IF(BX51&gt;=960000,(BX51-960000)*33.693%,IF(BX51&gt;=790000,(BX51-790000)*23.483%,IF(BX51&gt;=740000,(BX51-740000)*20.42%,0))))))))),IF(BX51&gt;=1710000,(BX51-1710000)*45.945%,IF(BX51&gt;=740000,(BX51-740000)*40.84%,0))))</f>
        <v/>
      </c>
      <c r="BY53" s="210" t="str">
        <f>IF(BY2="","",IF([3]社員情報!$P22="甲",IF(BY51&gt;=3500000,(BY51-3500000)*45.945%,IF(BY51&gt;=2250000,(BY51-2250000)*40.84%,IF(BY51&gt;=2210000,(BY51-2210000)*40.84%,IF(BY51&gt;=2170000,(BY51-2170000)*40.84%,IF(BY51&gt;=2130000,(BY51-2130000)*40.84%,IF(BY51&gt;=1710000,(BY51-1710000)*40.84%,IF(BY51&gt;=960000,(BY51-960000)*33.693%,IF(BY51&gt;=790000,(BY51-790000)*23.483%,IF(BY51&gt;=740000,(BY51-740000)*20.42%,0))))))))),IF(BY51&gt;=1710000,(BY51-1710000)*45.945%,IF(BY51&gt;=740000,(BY51-740000)*40.84%,0))))</f>
        <v/>
      </c>
      <c r="BZ53" s="210" t="str">
        <f>IF(BZ2="","",IF([3]社員情報!$P22="甲",IF(BZ51&gt;=3500000,(BZ51-3500000)*45.945%,IF(BZ51&gt;=2250000,(BZ51-2250000)*40.84%,IF(BZ51&gt;=2210000,(BZ51-2210000)*40.84%,IF(BZ51&gt;=2170000,(BZ51-2170000)*40.84%,IF(BZ51&gt;=2130000,(BZ51-2130000)*40.84%,IF(BZ51&gt;=1710000,(BZ51-1710000)*40.84%,IF(BZ51&gt;=960000,(BZ51-960000)*33.693%,IF(BZ51&gt;=790000,(BZ51-790000)*23.483%,IF(BZ51&gt;=740000,(BZ51-740000)*20.42%,0))))))))),IF(BZ51&gt;=1710000,(BZ51-1710000)*45.945%,IF(BZ51&gt;=740000,(BZ51-740000)*40.84%,0))))</f>
        <v/>
      </c>
      <c r="CA53" s="210" t="str">
        <f>IF(CA2="","",IF([3]社員情報!$P22="甲",IF(CA51&gt;=3500000,(CA51-3500000)*45.945%,IF(CA51&gt;=2250000,(CA51-2250000)*40.84%,IF(CA51&gt;=2210000,(CA51-2210000)*40.84%,IF(CA51&gt;=2170000,(CA51-2170000)*40.84%,IF(CA51&gt;=2130000,(CA51-2130000)*40.84%,IF(CA51&gt;=1710000,(CA51-1710000)*40.84%,IF(CA51&gt;=960000,(CA51-960000)*33.693%,IF(CA51&gt;=790000,(CA51-790000)*23.483%,IF(CA51&gt;=740000,(CA51-740000)*20.42%,0))))))))),IF(CA51&gt;=1710000,(CA51-1710000)*45.945%,IF(CA51&gt;=740000,(CA51-740000)*40.84%,0))))</f>
        <v/>
      </c>
      <c r="CB53" s="210" t="str">
        <f>IF(CB2="","",IF([3]社員情報!$P22="甲",IF(CB51&gt;=3500000,(CB51-3500000)*45.945%,IF(CB51&gt;=2250000,(CB51-2250000)*40.84%,IF(CB51&gt;=2210000,(CB51-2210000)*40.84%,IF(CB51&gt;=2170000,(CB51-2170000)*40.84%,IF(CB51&gt;=2130000,(CB51-2130000)*40.84%,IF(CB51&gt;=1710000,(CB51-1710000)*40.84%,IF(CB51&gt;=960000,(CB51-960000)*33.693%,IF(CB51&gt;=790000,(CB51-790000)*23.483%,IF(CB51&gt;=740000,(CB51-740000)*20.42%,0))))))))),IF(CB51&gt;=1710000,(CB51-1710000)*45.945%,IF(CB51&gt;=740000,(CB51-740000)*40.84%,0))))</f>
        <v/>
      </c>
      <c r="CC53" s="210" t="str">
        <f>IF(CC2="","",IF([3]社員情報!$P22="甲",IF(CC51&gt;=3500000,(CC51-3500000)*45.945%,IF(CC51&gt;=2250000,(CC51-2250000)*40.84%,IF(CC51&gt;=2210000,(CC51-2210000)*40.84%,IF(CC51&gt;=2170000,(CC51-2170000)*40.84%,IF(CC51&gt;=2130000,(CC51-2130000)*40.84%,IF(CC51&gt;=1710000,(CC51-1710000)*40.84%,IF(CC51&gt;=960000,(CC51-960000)*33.693%,IF(CC51&gt;=790000,(CC51-790000)*23.483%,IF(CC51&gt;=740000,(CC51-740000)*20.42%,0))))))))),IF(CC51&gt;=1710000,(CC51-1710000)*45.945%,IF(CC51&gt;=740000,(CC51-740000)*40.84%,0))))</f>
        <v/>
      </c>
      <c r="CD53" s="210" t="str">
        <f>IF(CD2="","",IF([3]社員情報!$P22="甲",IF(CD51&gt;=3500000,(CD51-3500000)*45.945%,IF(CD51&gt;=2250000,(CD51-2250000)*40.84%,IF(CD51&gt;=2210000,(CD51-2210000)*40.84%,IF(CD51&gt;=2170000,(CD51-2170000)*40.84%,IF(CD51&gt;=2130000,(CD51-2130000)*40.84%,IF(CD51&gt;=1710000,(CD51-1710000)*40.84%,IF(CD51&gt;=960000,(CD51-960000)*33.693%,IF(CD51&gt;=790000,(CD51-790000)*23.483%,IF(CD51&gt;=740000,(CD51-740000)*20.42%,0))))))))),IF(CD51&gt;=1710000,(CD51-1710000)*45.945%,IF(CD51&gt;=740000,(CD51-740000)*40.84%,0))))</f>
        <v/>
      </c>
      <c r="CE53" s="210" t="str">
        <f>IF(CE2="","",IF([3]社員情報!$P22="甲",IF(CE51&gt;=3500000,(CE51-3500000)*45.945%,IF(CE51&gt;=2250000,(CE51-2250000)*40.84%,IF(CE51&gt;=2210000,(CE51-2210000)*40.84%,IF(CE51&gt;=2170000,(CE51-2170000)*40.84%,IF(CE51&gt;=2130000,(CE51-2130000)*40.84%,IF(CE51&gt;=1710000,(CE51-1710000)*40.84%,IF(CE51&gt;=960000,(CE51-960000)*33.693%,IF(CE51&gt;=790000,(CE51-790000)*23.483%,IF(CE51&gt;=740000,(CE51-740000)*20.42%,0))))))))),IF(CE51&gt;=1710000,(CE51-1710000)*45.945%,IF(CE51&gt;=740000,(CE51-740000)*40.84%,0))))</f>
        <v/>
      </c>
      <c r="CF53" s="210" t="str">
        <f>IF(CF2="","",IF([3]社員情報!$P22="甲",IF(CF51&gt;=3500000,(CF51-3500000)*45.945%,IF(CF51&gt;=2250000,(CF51-2250000)*40.84%,IF(CF51&gt;=2210000,(CF51-2210000)*40.84%,IF(CF51&gt;=2170000,(CF51-2170000)*40.84%,IF(CF51&gt;=2130000,(CF51-2130000)*40.84%,IF(CF51&gt;=1710000,(CF51-1710000)*40.84%,IF(CF51&gt;=960000,(CF51-960000)*33.693%,IF(CF51&gt;=790000,(CF51-790000)*23.483%,IF(CF51&gt;=740000,(CF51-740000)*20.42%,0))))))))),IF(CF51&gt;=1710000,(CF51-1710000)*45.945%,IF(CF51&gt;=740000,(CF51-740000)*40.84%,0))))</f>
        <v/>
      </c>
      <c r="CG53" s="210" t="str">
        <f>IF(CG2="","",IF([3]社員情報!$P22="甲",IF(CG51&gt;=3500000,(CG51-3500000)*45.945%,IF(CG51&gt;=2250000,(CG51-2250000)*40.84%,IF(CG51&gt;=2210000,(CG51-2210000)*40.84%,IF(CG51&gt;=2170000,(CG51-2170000)*40.84%,IF(CG51&gt;=2130000,(CG51-2130000)*40.84%,IF(CG51&gt;=1710000,(CG51-1710000)*40.84%,IF(CG51&gt;=960000,(CG51-960000)*33.693%,IF(CG51&gt;=790000,(CG51-790000)*23.483%,IF(CG51&gt;=740000,(CG51-740000)*20.42%,0))))))))),IF(CG51&gt;=1710000,(CG51-1710000)*45.945%,IF(CG51&gt;=740000,(CG51-740000)*40.84%,0))))</f>
        <v/>
      </c>
      <c r="CH53" s="210" t="str">
        <f>IF(CH2="","",IF([3]社員情報!$P22="甲",IF(CH51&gt;=3500000,(CH51-3500000)*45.945%,IF(CH51&gt;=2250000,(CH51-2250000)*40.84%,IF(CH51&gt;=2210000,(CH51-2210000)*40.84%,IF(CH51&gt;=2170000,(CH51-2170000)*40.84%,IF(CH51&gt;=2130000,(CH51-2130000)*40.84%,IF(CH51&gt;=1710000,(CH51-1710000)*40.84%,IF(CH51&gt;=960000,(CH51-960000)*33.693%,IF(CH51&gt;=790000,(CH51-790000)*23.483%,IF(CH51&gt;=740000,(CH51-740000)*20.42%,0))))))))),IF(CH51&gt;=1710000,(CH51-1710000)*45.945%,IF(CH51&gt;=740000,(CH51-740000)*40.84%,0))))</f>
        <v/>
      </c>
      <c r="CI53" s="210" t="str">
        <f>IF(CI2="","",IF([3]社員情報!$P22="甲",IF(CI51&gt;=3500000,(CI51-3500000)*45.945%,IF(CI51&gt;=2250000,(CI51-2250000)*40.84%,IF(CI51&gt;=2210000,(CI51-2210000)*40.84%,IF(CI51&gt;=2170000,(CI51-2170000)*40.84%,IF(CI51&gt;=2130000,(CI51-2130000)*40.84%,IF(CI51&gt;=1710000,(CI51-1710000)*40.84%,IF(CI51&gt;=960000,(CI51-960000)*33.693%,IF(CI51&gt;=790000,(CI51-790000)*23.483%,IF(CI51&gt;=740000,(CI51-740000)*20.42%,0))))))))),IF(CI51&gt;=1710000,(CI51-1710000)*45.945%,IF(CI51&gt;=740000,(CI51-740000)*40.84%,0))))</f>
        <v/>
      </c>
      <c r="CJ53" s="210" t="str">
        <f>IF(CJ2="","",IF([3]社員情報!$P22="甲",IF(CJ51&gt;=3500000,(CJ51-3500000)*45.945%,IF(CJ51&gt;=2250000,(CJ51-2250000)*40.84%,IF(CJ51&gt;=2210000,(CJ51-2210000)*40.84%,IF(CJ51&gt;=2170000,(CJ51-2170000)*40.84%,IF(CJ51&gt;=2130000,(CJ51-2130000)*40.84%,IF(CJ51&gt;=1710000,(CJ51-1710000)*40.84%,IF(CJ51&gt;=960000,(CJ51-960000)*33.693%,IF(CJ51&gt;=790000,(CJ51-790000)*23.483%,IF(CJ51&gt;=740000,(CJ51-740000)*20.42%,0))))))))),IF(CJ51&gt;=1710000,(CJ51-1710000)*45.945%,IF(CJ51&gt;=740000,(CJ51-740000)*40.84%,0))))</f>
        <v/>
      </c>
      <c r="CK53" s="210" t="str">
        <f>IF(CK2="","",IF([3]社員情報!$P22="甲",IF(CK51&gt;=3500000,(CK51-3500000)*45.945%,IF(CK51&gt;=2250000,(CK51-2250000)*40.84%,IF(CK51&gt;=2210000,(CK51-2210000)*40.84%,IF(CK51&gt;=2170000,(CK51-2170000)*40.84%,IF(CK51&gt;=2130000,(CK51-2130000)*40.84%,IF(CK51&gt;=1710000,(CK51-1710000)*40.84%,IF(CK51&gt;=960000,(CK51-960000)*33.693%,IF(CK51&gt;=790000,(CK51-790000)*23.483%,IF(CK51&gt;=740000,(CK51-740000)*20.42%,0))))))))),IF(CK51&gt;=1710000,(CK51-1710000)*45.945%,IF(CK51&gt;=740000,(CK51-740000)*40.84%,0))))</f>
        <v/>
      </c>
      <c r="CL53" s="210" t="str">
        <f>IF(CL2="","",IF([3]社員情報!$P22="甲",IF(CL51&gt;=3500000,(CL51-3500000)*45.945%,IF(CL51&gt;=2250000,(CL51-2250000)*40.84%,IF(CL51&gt;=2210000,(CL51-2210000)*40.84%,IF(CL51&gt;=2170000,(CL51-2170000)*40.84%,IF(CL51&gt;=2130000,(CL51-2130000)*40.84%,IF(CL51&gt;=1710000,(CL51-1710000)*40.84%,IF(CL51&gt;=960000,(CL51-960000)*33.693%,IF(CL51&gt;=790000,(CL51-790000)*23.483%,IF(CL51&gt;=740000,(CL51-740000)*20.42%,0))))))))),IF(CL51&gt;=1710000,(CL51-1710000)*45.945%,IF(CL51&gt;=740000,(CL51-740000)*40.84%,0))))</f>
        <v/>
      </c>
      <c r="CM53" s="210" t="str">
        <f>IF(CM2="","",IF([3]社員情報!$P22="甲",IF(CM51&gt;=3500000,(CM51-3500000)*45.945%,IF(CM51&gt;=2250000,(CM51-2250000)*40.84%,IF(CM51&gt;=2210000,(CM51-2210000)*40.84%,IF(CM51&gt;=2170000,(CM51-2170000)*40.84%,IF(CM51&gt;=2130000,(CM51-2130000)*40.84%,IF(CM51&gt;=1710000,(CM51-1710000)*40.84%,IF(CM51&gt;=960000,(CM51-960000)*33.693%,IF(CM51&gt;=790000,(CM51-790000)*23.483%,IF(CM51&gt;=740000,(CM51-740000)*20.42%,0))))))))),IF(CM51&gt;=1710000,(CM51-1710000)*45.945%,IF(CM51&gt;=740000,(CM51-740000)*40.84%,0))))</f>
        <v/>
      </c>
      <c r="CN53" s="210" t="str">
        <f>IF(CN2="","",IF([3]社員情報!$P22="甲",IF(CN51&gt;=3500000,(CN51-3500000)*45.945%,IF(CN51&gt;=2250000,(CN51-2250000)*40.84%,IF(CN51&gt;=2210000,(CN51-2210000)*40.84%,IF(CN51&gt;=2170000,(CN51-2170000)*40.84%,IF(CN51&gt;=2130000,(CN51-2130000)*40.84%,IF(CN51&gt;=1710000,(CN51-1710000)*40.84%,IF(CN51&gt;=960000,(CN51-960000)*33.693%,IF(CN51&gt;=790000,(CN51-790000)*23.483%,IF(CN51&gt;=740000,(CN51-740000)*20.42%,0))))))))),IF(CN51&gt;=1710000,(CN51-1710000)*45.945%,IF(CN51&gt;=740000,(CN51-740000)*40.84%,0))))</f>
        <v/>
      </c>
      <c r="CO53" s="210" t="str">
        <f>IF(CO2="","",IF([3]社員情報!$P22="甲",IF(CO51&gt;=3500000,(CO51-3500000)*45.945%,IF(CO51&gt;=2250000,(CO51-2250000)*40.84%,IF(CO51&gt;=2210000,(CO51-2210000)*40.84%,IF(CO51&gt;=2170000,(CO51-2170000)*40.84%,IF(CO51&gt;=2130000,(CO51-2130000)*40.84%,IF(CO51&gt;=1710000,(CO51-1710000)*40.84%,IF(CO51&gt;=960000,(CO51-960000)*33.693%,IF(CO51&gt;=790000,(CO51-790000)*23.483%,IF(CO51&gt;=740000,(CO51-740000)*20.42%,0))))))))),IF(CO51&gt;=1710000,(CO51-1710000)*45.945%,IF(CO51&gt;=740000,(CO51-740000)*40.84%,0))))</f>
        <v/>
      </c>
      <c r="CP53" s="210" t="str">
        <f>IF(CP2="","",IF([3]社員情報!$P22="甲",IF(CP51&gt;=3500000,(CP51-3500000)*45.945%,IF(CP51&gt;=2250000,(CP51-2250000)*40.84%,IF(CP51&gt;=2210000,(CP51-2210000)*40.84%,IF(CP51&gt;=2170000,(CP51-2170000)*40.84%,IF(CP51&gt;=2130000,(CP51-2130000)*40.84%,IF(CP51&gt;=1710000,(CP51-1710000)*40.84%,IF(CP51&gt;=960000,(CP51-960000)*33.693%,IF(CP51&gt;=790000,(CP51-790000)*23.483%,IF(CP51&gt;=740000,(CP51-740000)*20.42%,0))))))))),IF(CP51&gt;=1710000,(CP51-1710000)*45.945%,IF(CP51&gt;=740000,(CP51-740000)*40.84%,0))))</f>
        <v/>
      </c>
      <c r="CQ53" s="210" t="str">
        <f>IF(CQ2="","",IF([3]社員情報!$P22="甲",IF(CQ51&gt;=3500000,(CQ51-3500000)*45.945%,IF(CQ51&gt;=2250000,(CQ51-2250000)*40.84%,IF(CQ51&gt;=2210000,(CQ51-2210000)*40.84%,IF(CQ51&gt;=2170000,(CQ51-2170000)*40.84%,IF(CQ51&gt;=2130000,(CQ51-2130000)*40.84%,IF(CQ51&gt;=1710000,(CQ51-1710000)*40.84%,IF(CQ51&gt;=960000,(CQ51-960000)*33.693%,IF(CQ51&gt;=790000,(CQ51-790000)*23.483%,IF(CQ51&gt;=740000,(CQ51-740000)*20.42%,0))))))))),IF(CQ51&gt;=1710000,(CQ51-1710000)*45.945%,IF(CQ51&gt;=740000,(CQ51-740000)*40.84%,0))))</f>
        <v/>
      </c>
      <c r="CR53" s="210" t="str">
        <f>IF(CR2="","",IF([3]社員情報!$P22="甲",IF(CR51&gt;=3500000,(CR51-3500000)*45.945%,IF(CR51&gt;=2250000,(CR51-2250000)*40.84%,IF(CR51&gt;=2210000,(CR51-2210000)*40.84%,IF(CR51&gt;=2170000,(CR51-2170000)*40.84%,IF(CR51&gt;=2130000,(CR51-2130000)*40.84%,IF(CR51&gt;=1710000,(CR51-1710000)*40.84%,IF(CR51&gt;=960000,(CR51-960000)*33.693%,IF(CR51&gt;=790000,(CR51-790000)*23.483%,IF(CR51&gt;=740000,(CR51-740000)*20.42%,0))))))))),IF(CR51&gt;=1710000,(CR51-1710000)*45.945%,IF(CR51&gt;=740000,(CR51-740000)*40.84%,0))))</f>
        <v/>
      </c>
      <c r="CS53" s="210" t="str">
        <f>IF(CS2="","",IF([3]社員情報!$P22="甲",IF(CS51&gt;=3500000,(CS51-3500000)*45.945%,IF(CS51&gt;=2250000,(CS51-2250000)*40.84%,IF(CS51&gt;=2210000,(CS51-2210000)*40.84%,IF(CS51&gt;=2170000,(CS51-2170000)*40.84%,IF(CS51&gt;=2130000,(CS51-2130000)*40.84%,IF(CS51&gt;=1710000,(CS51-1710000)*40.84%,IF(CS51&gt;=960000,(CS51-960000)*33.693%,IF(CS51&gt;=790000,(CS51-790000)*23.483%,IF(CS51&gt;=740000,(CS51-740000)*20.42%,0))))))))),IF(CS51&gt;=1710000,(CS51-1710000)*45.945%,IF(CS51&gt;=740000,(CS51-740000)*40.84%,0))))</f>
        <v/>
      </c>
      <c r="CT53" s="210" t="str">
        <f>IF(CT2="","",IF([3]社員情報!$P22="甲",IF(CT51&gt;=3500000,(CT51-3500000)*45.945%,IF(CT51&gt;=2250000,(CT51-2250000)*40.84%,IF(CT51&gt;=2210000,(CT51-2210000)*40.84%,IF(CT51&gt;=2170000,(CT51-2170000)*40.84%,IF(CT51&gt;=2130000,(CT51-2130000)*40.84%,IF(CT51&gt;=1710000,(CT51-1710000)*40.84%,IF(CT51&gt;=960000,(CT51-960000)*33.693%,IF(CT51&gt;=790000,(CT51-790000)*23.483%,IF(CT51&gt;=740000,(CT51-740000)*20.42%,0))))))))),IF(CT51&gt;=1710000,(CT51-1710000)*45.945%,IF(CT51&gt;=740000,(CT51-740000)*40.84%,0))))</f>
        <v/>
      </c>
      <c r="CU53" s="210" t="str">
        <f>IF(CU2="","",IF([3]社員情報!$P22="甲",IF(CU51&gt;=3500000,(CU51-3500000)*45.945%,IF(CU51&gt;=2250000,(CU51-2250000)*40.84%,IF(CU51&gt;=2210000,(CU51-2210000)*40.84%,IF(CU51&gt;=2170000,(CU51-2170000)*40.84%,IF(CU51&gt;=2130000,(CU51-2130000)*40.84%,IF(CU51&gt;=1710000,(CU51-1710000)*40.84%,IF(CU51&gt;=960000,(CU51-960000)*33.693%,IF(CU51&gt;=790000,(CU51-790000)*23.483%,IF(CU51&gt;=740000,(CU51-740000)*20.42%,0))))))))),IF(CU51&gt;=1710000,(CU51-1710000)*45.945%,IF(CU51&gt;=740000,(CU51-740000)*40.84%,0))))</f>
        <v/>
      </c>
      <c r="CV53" s="210" t="str">
        <f>IF(CV2="","",IF([3]社員情報!$P22="甲",IF(CV51&gt;=3500000,(CV51-3500000)*45.945%,IF(CV51&gt;=2250000,(CV51-2250000)*40.84%,IF(CV51&gt;=2210000,(CV51-2210000)*40.84%,IF(CV51&gt;=2170000,(CV51-2170000)*40.84%,IF(CV51&gt;=2130000,(CV51-2130000)*40.84%,IF(CV51&gt;=1710000,(CV51-1710000)*40.84%,IF(CV51&gt;=960000,(CV51-960000)*33.693%,IF(CV51&gt;=790000,(CV51-790000)*23.483%,IF(CV51&gt;=740000,(CV51-740000)*20.42%,0))))))))),IF(CV51&gt;=1710000,(CV51-1710000)*45.945%,IF(CV51&gt;=740000,(CV51-740000)*40.84%,0))))</f>
        <v/>
      </c>
      <c r="CW53" s="210" t="str">
        <f>IF(CW2="","",IF([3]社員情報!$P22="甲",IF(CW51&gt;=3500000,(CW51-3500000)*45.945%,IF(CW51&gt;=2250000,(CW51-2250000)*40.84%,IF(CW51&gt;=2210000,(CW51-2210000)*40.84%,IF(CW51&gt;=2170000,(CW51-2170000)*40.84%,IF(CW51&gt;=2130000,(CW51-2130000)*40.84%,IF(CW51&gt;=1710000,(CW51-1710000)*40.84%,IF(CW51&gt;=960000,(CW51-960000)*33.693%,IF(CW51&gt;=790000,(CW51-790000)*23.483%,IF(CW51&gt;=740000,(CW51-740000)*20.42%,0))))))))),IF(CW51&gt;=1710000,(CW51-1710000)*45.945%,IF(CW51&gt;=740000,(CW51-740000)*40.84%,0))))</f>
        <v/>
      </c>
      <c r="CX53" s="210" t="str">
        <f>IF(CX2="","",IF([3]社員情報!$P22="甲",IF(CX51&gt;=3500000,(CX51-3500000)*45.945%,IF(CX51&gt;=2250000,(CX51-2250000)*40.84%,IF(CX51&gt;=2210000,(CX51-2210000)*40.84%,IF(CX51&gt;=2170000,(CX51-2170000)*40.84%,IF(CX51&gt;=2130000,(CX51-2130000)*40.84%,IF(CX51&gt;=1710000,(CX51-1710000)*40.84%,IF(CX51&gt;=960000,(CX51-960000)*33.693%,IF(CX51&gt;=790000,(CX51-790000)*23.483%,IF(CX51&gt;=740000,(CX51-740000)*20.42%,0))))))))),IF(CX51&gt;=1710000,(CX51-1710000)*45.945%,IF(CX51&gt;=740000,(CX51-740000)*40.84%,0))))</f>
        <v/>
      </c>
      <c r="CY53" s="210" t="str">
        <f>IF(CY2="","",IF([3]社員情報!$P22="甲",IF(CY51&gt;=3500000,(CY51-3500000)*45.945%,IF(CY51&gt;=2250000,(CY51-2250000)*40.84%,IF(CY51&gt;=2210000,(CY51-2210000)*40.84%,IF(CY51&gt;=2170000,(CY51-2170000)*40.84%,IF(CY51&gt;=2130000,(CY51-2130000)*40.84%,IF(CY51&gt;=1710000,(CY51-1710000)*40.84%,IF(CY51&gt;=960000,(CY51-960000)*33.693%,IF(CY51&gt;=790000,(CY51-790000)*23.483%,IF(CY51&gt;=740000,(CY51-740000)*20.42%,0))))))))),IF(CY51&gt;=1710000,(CY51-1710000)*45.945%,IF(CY51&gt;=740000,(CY51-740000)*40.84%,0))))</f>
        <v/>
      </c>
      <c r="CZ53" s="210" t="str">
        <f>IF(CZ2="","",IF([3]社員情報!$P22="甲",IF(CZ51&gt;=3500000,(CZ51-3500000)*45.945%,IF(CZ51&gt;=2250000,(CZ51-2250000)*40.84%,IF(CZ51&gt;=2210000,(CZ51-2210000)*40.84%,IF(CZ51&gt;=2170000,(CZ51-2170000)*40.84%,IF(CZ51&gt;=2130000,(CZ51-2130000)*40.84%,IF(CZ51&gt;=1710000,(CZ51-1710000)*40.84%,IF(CZ51&gt;=960000,(CZ51-960000)*33.693%,IF(CZ51&gt;=790000,(CZ51-790000)*23.483%,IF(CZ51&gt;=740000,(CZ51-740000)*20.42%,0))))))))),IF(CZ51&gt;=1710000,(CZ51-1710000)*45.945%,IF(CZ51&gt;=740000,(CZ51-740000)*40.84%,0))))</f>
        <v/>
      </c>
      <c r="DA53" s="211"/>
    </row>
    <row r="54" spans="1:105" thickBot="1">
      <c r="A54" s="155"/>
      <c r="B54" s="135" t="s">
        <v>209</v>
      </c>
      <c r="C54" s="152"/>
      <c r="D54" s="152"/>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79"/>
      <c r="BR54" s="179"/>
      <c r="BS54" s="179"/>
      <c r="BT54" s="179"/>
      <c r="BU54" s="179"/>
      <c r="BV54" s="179"/>
      <c r="BW54" s="179"/>
      <c r="BX54" s="179"/>
      <c r="BY54" s="179"/>
      <c r="BZ54" s="179"/>
      <c r="CA54" s="179"/>
      <c r="CB54" s="179"/>
      <c r="CC54" s="179"/>
      <c r="CD54" s="179"/>
      <c r="CE54" s="179"/>
      <c r="CF54" s="179"/>
      <c r="CG54" s="179"/>
      <c r="CH54" s="179"/>
      <c r="CI54" s="179"/>
      <c r="CJ54" s="179"/>
      <c r="CK54" s="179"/>
      <c r="CL54" s="179"/>
      <c r="CM54" s="179"/>
      <c r="CN54" s="179"/>
      <c r="CO54" s="179"/>
      <c r="CP54" s="179"/>
      <c r="CQ54" s="179"/>
      <c r="CR54" s="179"/>
      <c r="CS54" s="179"/>
      <c r="CT54" s="179"/>
      <c r="CU54" s="179"/>
      <c r="CV54" s="179"/>
      <c r="CW54" s="179"/>
      <c r="CX54" s="179"/>
      <c r="CY54" s="179"/>
      <c r="CZ54" s="179"/>
      <c r="DA54" s="180"/>
    </row>
    <row r="55" spans="1:105" thickBot="1">
      <c r="A55" s="204"/>
      <c r="B55" s="212" t="s">
        <v>181</v>
      </c>
      <c r="C55" s="213"/>
      <c r="D55" s="213"/>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4"/>
      <c r="BJ55" s="214"/>
      <c r="BK55" s="214"/>
      <c r="BL55" s="214"/>
      <c r="BM55" s="214"/>
      <c r="BN55" s="214"/>
      <c r="BO55" s="214"/>
      <c r="BP55" s="214"/>
      <c r="BQ55" s="214"/>
      <c r="BR55" s="214"/>
      <c r="BS55" s="214"/>
      <c r="BT55" s="214"/>
      <c r="BU55" s="214"/>
      <c r="BV55" s="214"/>
      <c r="BW55" s="214"/>
      <c r="BX55" s="214"/>
      <c r="BY55" s="214"/>
      <c r="BZ55" s="214"/>
      <c r="CA55" s="214"/>
      <c r="CB55" s="214"/>
      <c r="CC55" s="214"/>
      <c r="CD55" s="214"/>
      <c r="CE55" s="214"/>
      <c r="CF55" s="214"/>
      <c r="CG55" s="214"/>
      <c r="CH55" s="214"/>
      <c r="CI55" s="214"/>
      <c r="CJ55" s="214"/>
      <c r="CK55" s="214"/>
      <c r="CL55" s="214"/>
      <c r="CM55" s="214"/>
      <c r="CN55" s="214"/>
      <c r="CO55" s="214"/>
      <c r="CP55" s="214"/>
      <c r="CQ55" s="214"/>
      <c r="CR55" s="214"/>
      <c r="CS55" s="214"/>
      <c r="CT55" s="214"/>
      <c r="CU55" s="214"/>
      <c r="CV55" s="214"/>
      <c r="CW55" s="214"/>
      <c r="CX55" s="214"/>
      <c r="CY55" s="214"/>
      <c r="CZ55" s="214"/>
      <c r="DA55" s="211"/>
    </row>
    <row r="56" spans="1:105" ht="18">
      <c r="A56" s="151" t="s">
        <v>182</v>
      </c>
      <c r="B56" s="166" t="s">
        <v>183</v>
      </c>
      <c r="C56" s="167"/>
      <c r="D56" s="167"/>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c r="CL56" s="172"/>
      <c r="CM56" s="172"/>
      <c r="CN56" s="172"/>
      <c r="CO56" s="172"/>
      <c r="CP56" s="172"/>
      <c r="CQ56" s="172"/>
      <c r="CR56" s="172"/>
      <c r="CS56" s="172"/>
      <c r="CT56" s="172"/>
      <c r="CU56" s="172"/>
      <c r="CV56" s="172"/>
      <c r="CW56" s="172"/>
      <c r="CX56" s="172"/>
      <c r="CY56" s="172"/>
      <c r="CZ56" s="172"/>
      <c r="DA56" s="173"/>
    </row>
    <row r="57" spans="1:105" ht="18">
      <c r="A57" s="155"/>
      <c r="B57" s="135" t="s">
        <v>184</v>
      </c>
      <c r="C57" s="152"/>
      <c r="D57" s="152"/>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A57" s="175"/>
    </row>
    <row r="58" spans="1:105" ht="18">
      <c r="A58" s="155"/>
      <c r="B58" s="135" t="s">
        <v>184</v>
      </c>
      <c r="C58" s="152"/>
      <c r="D58" s="152"/>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4"/>
      <c r="BR58" s="174"/>
      <c r="BS58" s="174"/>
      <c r="BT58" s="174"/>
      <c r="BU58" s="174"/>
      <c r="BV58" s="174"/>
      <c r="BW58" s="174"/>
      <c r="BX58" s="174"/>
      <c r="BY58" s="174"/>
      <c r="BZ58" s="174"/>
      <c r="CA58" s="174"/>
      <c r="CB58" s="174"/>
      <c r="CC58" s="174"/>
      <c r="CD58" s="174"/>
      <c r="CE58" s="174"/>
      <c r="CF58" s="174"/>
      <c r="CG58" s="174"/>
      <c r="CH58" s="174"/>
      <c r="CI58" s="174"/>
      <c r="CJ58" s="174"/>
      <c r="CK58" s="174"/>
      <c r="CL58" s="174"/>
      <c r="CM58" s="174"/>
      <c r="CN58" s="174"/>
      <c r="CO58" s="174"/>
      <c r="CP58" s="174"/>
      <c r="CQ58" s="174"/>
      <c r="CR58" s="174"/>
      <c r="CS58" s="174"/>
      <c r="CT58" s="174"/>
      <c r="CU58" s="174"/>
      <c r="CV58" s="174"/>
      <c r="CW58" s="174"/>
      <c r="CX58" s="174"/>
      <c r="CY58" s="174"/>
      <c r="CZ58" s="174"/>
      <c r="DA58" s="175"/>
    </row>
    <row r="59" spans="1:105" thickBot="1">
      <c r="A59" s="160"/>
      <c r="B59" s="161" t="s">
        <v>185</v>
      </c>
      <c r="C59" s="162"/>
      <c r="D59" s="162"/>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5"/>
      <c r="BX59" s="185"/>
      <c r="BY59" s="185"/>
      <c r="BZ59" s="185"/>
      <c r="CA59" s="185"/>
      <c r="CB59" s="185"/>
      <c r="CC59" s="185"/>
      <c r="CD59" s="185"/>
      <c r="CE59" s="185"/>
      <c r="CF59" s="185"/>
      <c r="CG59" s="185"/>
      <c r="CH59" s="185"/>
      <c r="CI59" s="185"/>
      <c r="CJ59" s="185"/>
      <c r="CK59" s="185"/>
      <c r="CL59" s="185"/>
      <c r="CM59" s="185"/>
      <c r="CN59" s="185"/>
      <c r="CO59" s="185"/>
      <c r="CP59" s="185"/>
      <c r="CQ59" s="185"/>
      <c r="CR59" s="185"/>
      <c r="CS59" s="185"/>
      <c r="CT59" s="185"/>
      <c r="CU59" s="185"/>
      <c r="CV59" s="185"/>
      <c r="CW59" s="185"/>
      <c r="CX59" s="185"/>
      <c r="CY59" s="185"/>
      <c r="CZ59" s="185"/>
      <c r="DA59" s="180"/>
    </row>
    <row r="60" spans="1:105" thickBot="1">
      <c r="A60" s="215" t="s">
        <v>186</v>
      </c>
      <c r="B60" s="216" t="s">
        <v>187</v>
      </c>
      <c r="C60" s="217"/>
      <c r="D60" s="217"/>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190"/>
    </row>
    <row r="61" spans="1:105" thickBot="1">
      <c r="A61" s="219" t="s">
        <v>188</v>
      </c>
      <c r="B61" s="220"/>
      <c r="C61" s="217"/>
      <c r="D61" s="217"/>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1"/>
      <c r="BQ61" s="221"/>
      <c r="BR61" s="221"/>
      <c r="BS61" s="221"/>
      <c r="BT61" s="221"/>
      <c r="BU61" s="221"/>
      <c r="BV61" s="221"/>
      <c r="BW61" s="221"/>
      <c r="BX61" s="221"/>
      <c r="BY61" s="221"/>
      <c r="BZ61" s="221"/>
      <c r="CA61" s="221"/>
      <c r="CB61" s="221"/>
      <c r="CC61" s="221"/>
      <c r="CD61" s="221"/>
      <c r="CE61" s="221"/>
      <c r="CF61" s="221"/>
      <c r="CG61" s="221"/>
      <c r="CH61" s="221"/>
      <c r="CI61" s="221"/>
      <c r="CJ61" s="221"/>
      <c r="CK61" s="221"/>
      <c r="CL61" s="221"/>
      <c r="CM61" s="221"/>
      <c r="CN61" s="221"/>
      <c r="CO61" s="221"/>
      <c r="CP61" s="221"/>
      <c r="CQ61" s="221"/>
      <c r="CR61" s="221"/>
      <c r="CS61" s="221"/>
      <c r="CT61" s="221"/>
      <c r="CU61" s="221"/>
      <c r="CV61" s="221"/>
      <c r="CW61" s="221"/>
      <c r="CX61" s="221"/>
      <c r="CY61" s="221"/>
      <c r="CZ61" s="221"/>
      <c r="DA61" s="190"/>
    </row>
    <row r="62" spans="1:105" thickBot="1">
      <c r="A62" s="186" t="s">
        <v>189</v>
      </c>
      <c r="B62" s="222"/>
      <c r="C62" s="223"/>
      <c r="D62" s="223"/>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24"/>
      <c r="BD62" s="224"/>
      <c r="BE62" s="224"/>
      <c r="BF62" s="224"/>
      <c r="BG62" s="224"/>
      <c r="BH62" s="224"/>
      <c r="BI62" s="224"/>
      <c r="BJ62" s="224"/>
      <c r="BK62" s="224"/>
      <c r="BL62" s="224"/>
      <c r="BM62" s="224"/>
      <c r="BN62" s="224"/>
      <c r="BO62" s="224"/>
      <c r="BP62" s="224"/>
      <c r="BQ62" s="224"/>
      <c r="BR62" s="224"/>
      <c r="BS62" s="224"/>
      <c r="BT62" s="224"/>
      <c r="BU62" s="224"/>
      <c r="BV62" s="224"/>
      <c r="BW62" s="224"/>
      <c r="BX62" s="224"/>
      <c r="BY62" s="224"/>
      <c r="BZ62" s="224"/>
      <c r="CA62" s="224"/>
      <c r="CB62" s="224"/>
      <c r="CC62" s="224"/>
      <c r="CD62" s="224"/>
      <c r="CE62" s="224"/>
      <c r="CF62" s="224"/>
      <c r="CG62" s="224"/>
      <c r="CH62" s="224"/>
      <c r="CI62" s="224"/>
      <c r="CJ62" s="224"/>
      <c r="CK62" s="224"/>
      <c r="CL62" s="224"/>
      <c r="CM62" s="224"/>
      <c r="CN62" s="224"/>
      <c r="CO62" s="224"/>
      <c r="CP62" s="224"/>
      <c r="CQ62" s="224"/>
      <c r="CR62" s="224"/>
      <c r="CS62" s="224"/>
      <c r="CT62" s="224"/>
      <c r="CU62" s="224"/>
      <c r="CV62" s="224"/>
      <c r="CW62" s="224"/>
      <c r="CX62" s="224"/>
      <c r="CY62" s="224"/>
      <c r="CZ62" s="224"/>
      <c r="DA62" s="211"/>
    </row>
    <row r="63" spans="1:105" ht="18">
      <c r="Y63" s="139"/>
      <c r="AP63" s="139"/>
      <c r="BC63" s="139"/>
    </row>
    <row r="64" spans="1:105" ht="18">
      <c r="Y64" s="139"/>
      <c r="AP64" s="139"/>
      <c r="BC64" s="139"/>
    </row>
  </sheetData>
  <phoneticPr fontId="3"/>
  <dataValidations count="1">
    <dataValidation imeMode="halfAlpha" allowBlank="1" showInputMessage="1" showErrorMessage="1" sqref="E55:CZ60 E6:CZ19 E22:CZ32" xr:uid="{77616C9B-C276-414D-AD56-E59AD2B5877C}"/>
  </dataValidations>
  <pageMargins left="0.70866141732283472" right="0.70866141732283472" top="0.74803149606299213" bottom="0.74803149606299213" header="0.31496062992125984" footer="0.31496062992125984"/>
  <pageSetup paperSize="9" scale="63" fitToWidth="0"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源泉徴収表</vt:lpstr>
      <vt:lpstr>賞与源泉徴収表</vt:lpstr>
      <vt:lpstr>【5名用】給与計算</vt:lpstr>
      <vt:lpstr>【5名用】賞与源泉計算</vt:lpstr>
      <vt:lpstr>【20名用】給与計算</vt:lpstr>
      <vt:lpstr>【20名用】賞与源泉計算</vt:lpstr>
      <vt:lpstr>【50名】給与計算</vt:lpstr>
      <vt:lpstr>【50名】賞与源泉計算</vt:lpstr>
      <vt:lpstr>【100名】給与計算</vt:lpstr>
      <vt:lpstr>【100名】賞与源泉計算</vt:lpstr>
      <vt:lpstr>【100名】給与計算!Print_Area</vt:lpstr>
      <vt:lpstr>【20名用】給与計算!Print_Area</vt:lpstr>
      <vt:lpstr>【50名】給与計算!Print_Area</vt:lpstr>
      <vt:lpstr>【5名用】給与計算!Print_Area</vt:lpstr>
      <vt:lpstr>【100名】給与計算!Print_Titles</vt:lpstr>
      <vt:lpstr>【20名用】給与計算!Print_Titles</vt:lpstr>
      <vt:lpstr>【50名】給与計算!Print_Titles</vt:lpstr>
      <vt:lpstr>【5名用】給与計算!Print_Titles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Kotaro Kita/北 光太郎</dc:creator>
  <cp:lastModifiedBy>Kotaro Kita/北 光太郎</cp:lastModifiedBy>
  <dcterms:created xsi:type="dcterms:W3CDTF">2025-12-13T01:35:41Z</dcterms:created>
  <dcterms:modified xsi:type="dcterms:W3CDTF">2026-01-11T04:59:28Z</dcterms:modified>
</cp:coreProperties>
</file>